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92" tabRatio="536" activeTab="0"/>
  </bookViews>
  <sheets>
    <sheet name="Закупівлі" sheetId="1" r:id="rId1"/>
  </sheets>
  <definedNames>
    <definedName name="_xlnm._FilterDatabase" localSheetId="0" hidden="1">'Закупівлі'!$A$8:$V$8</definedName>
    <definedName name="_xlnm.Print_Area" localSheetId="0">'Закупівлі'!$A$1:$V$114</definedName>
  </definedNames>
  <calcPr fullCalcOnLoad="1"/>
</workbook>
</file>

<file path=xl/sharedStrings.xml><?xml version="1.0" encoding="utf-8"?>
<sst xmlns="http://schemas.openxmlformats.org/spreadsheetml/2006/main" count="1811" uniqueCount="744">
  <si>
    <t>№ з/п</t>
  </si>
  <si>
    <t>Одиниця виміру</t>
  </si>
  <si>
    <t>"____" ____________ 20___ року</t>
  </si>
  <si>
    <t>кількість</t>
  </si>
  <si>
    <t xml:space="preserve"> кількість</t>
  </si>
  <si>
    <t>питома вартість,
тис. грн
без ПДВ</t>
  </si>
  <si>
    <t>Дата оприлюднення оголошення про проведення закупівлі</t>
  </si>
  <si>
    <t>Ідентифікатор закупівлі /частин предмета закупівлі (лотів)</t>
  </si>
  <si>
    <t xml:space="preserve">Дата укладення договору про закупівлю з переможцем </t>
  </si>
  <si>
    <t>Загальна вартість заходу, заявлена ОСР у тендерній документації</t>
  </si>
  <si>
    <t>Керівник ліцензіата                                                                                              ___________________</t>
  </si>
  <si>
    <t>(або особа, яка виконує його обов'язки)                                                                          (підпис)</t>
  </si>
  <si>
    <t>вартість, тис. грн
без ПДВ</t>
  </si>
  <si>
    <t>загальна вартість, тис. грн
без ПДВ</t>
  </si>
  <si>
    <t>вартість, тис. грн 
без ПДВ</t>
  </si>
  <si>
    <t>Найменування предмета закупівлі</t>
  </si>
  <si>
    <t>Вид предмета закупівлі (товари/роботи/послуги)</t>
  </si>
  <si>
    <t xml:space="preserve">Найменування заходу виробничої програми </t>
  </si>
  <si>
    <t>Заплановано згідно з планом фінансування відповідної виробничої програми</t>
  </si>
  <si>
    <t>Додаток 13
до Кодексу систем розподілу</t>
  </si>
  <si>
    <t>Опис технічних характеристик предмета закупівлі (для обладнання та матеріалів)</t>
  </si>
  <si>
    <t>Найменування виробничої програми, згідно з якою проводиться закупівля  (інвестиційна програма, ремонтна програма, заходи з приєднання)</t>
  </si>
  <si>
    <t>Вартість, що визначена у тендерній пропозиції переможця процедури закупівлі, з яким ОСР має намір укласти договір про закупівлю</t>
  </si>
  <si>
    <t>Гіперпосилання на відповідну закупівлю</t>
  </si>
  <si>
    <t>Інформація щодо відміни закупівлі, причини її відміни</t>
  </si>
  <si>
    <t>товари</t>
  </si>
  <si>
    <t>Заходи зі зниження та/або недопущення понаднормативних витрат електроенергії</t>
  </si>
  <si>
    <t>-</t>
  </si>
  <si>
    <t>Технічне переоснащення та закупівля колісної техніки</t>
  </si>
  <si>
    <t>послуги</t>
  </si>
  <si>
    <t xml:space="preserve">ремонтна програма </t>
  </si>
  <si>
    <t xml:space="preserve">товари </t>
  </si>
  <si>
    <t>Примітки</t>
  </si>
  <si>
    <t>заходи з приєднання</t>
  </si>
  <si>
    <t>послуга</t>
  </si>
  <si>
    <t>Корпус для коробок КДЕ та верхня кришка</t>
  </si>
  <si>
    <t>детально викладено в Додатку №4 до ТД</t>
  </si>
  <si>
    <t>штуки</t>
  </si>
  <si>
    <t>https://prozorro.gov.ua/tender/UA-2023-12-05-004824-a</t>
  </si>
  <si>
    <t>UA-2023-12-05-004824-a</t>
  </si>
  <si>
    <t>Пломби індикаторні, свинцеві, індиктори магнітного поля та пломбувальний дріт</t>
  </si>
  <si>
    <t>штуки, котушки,кг</t>
  </si>
  <si>
    <t>https://prozorro.gov.ua/tender/UA-2023-12-05-017346-a</t>
  </si>
  <si>
    <t>UA-2023-12-05-017346-a</t>
  </si>
  <si>
    <t>Ізолятор скляний, фарфоровий, силовий, опорний, прохідний, конструкційний, штирьовий,тяговий</t>
  </si>
  <si>
    <t>ПС-110 (150, 220) кВ, ПС-35 кВ,  ТП, РП-10 (6) кВ</t>
  </si>
  <si>
    <t>https://prozorro.gov.ua/tender/UA-2023-12-07-017047-a</t>
  </si>
  <si>
    <t>UA-2023-12-07-017047-a</t>
  </si>
  <si>
    <t>Автошини до легкових, легких вантажних, вантажних автомобілів, сільськогосподарських машин</t>
  </si>
  <si>
    <t>UA-2023-12-07-019066-a</t>
  </si>
  <si>
    <t>Ковпачок, комлект ущільнювачів, кільце ущільнення, прокладка під ізолятор, маслопоказчик гумовий</t>
  </si>
  <si>
    <t>ПС-110 (150, 220) кВ, ПС-35 кВ</t>
  </si>
  <si>
    <t>UA-2023-12-07-019616-a</t>
  </si>
  <si>
    <t>https://prozorro.gov.ua/tender/UA-2023-12-07-019616-a</t>
  </si>
  <si>
    <t>штуки, комплекти</t>
  </si>
  <si>
    <t>Обмежувач перенапруг, контактна група, роз'єднувач та привід до роз’єднювача</t>
  </si>
  <si>
    <t xml:space="preserve"> ТП, РП-10 (6) кВ</t>
  </si>
  <si>
    <t>UA-2023-12-08-002543-a</t>
  </si>
  <si>
    <t>https://prozorro.gov.ua/tender/UA-2023-12-08-002543-a</t>
  </si>
  <si>
    <t>Запобіжники, рубильники, роз’єднювачі, вимикачі навантаження, губки, вкладиші до камер</t>
  </si>
  <si>
    <t>Пл 6-10-35-110кВ</t>
  </si>
  <si>
    <t>UA-2023-12-12-016028-a</t>
  </si>
  <si>
    <t>https://prozorro.gov.ua/tender/UA-2023-12-12-016028-a</t>
  </si>
  <si>
    <t>Автоматичний вимикач модульний, шафовий, вертикальний вимикач-роз’єднювач, шини до вимикачів, перемикачі з поверненням, додаткові контакти, електромагнітні контрактори, корпуси, блок контакт, вимикач навантаження</t>
  </si>
  <si>
    <t>UA-2023-12-12-018086-a</t>
  </si>
  <si>
    <t>https://prozorro.gov.ua/tender/UA-2023-12-12-018086-a</t>
  </si>
  <si>
    <t>відсутність учасників</t>
  </si>
  <si>
    <t>----</t>
  </si>
  <si>
    <t>закупівля не відбулась, вдхилено учасника</t>
  </si>
  <si>
    <t>UA-2023-12-15-014740-a</t>
  </si>
  <si>
    <t>https://prozorro.gov.ua/tender/UA-2023-12-15-014740-a</t>
  </si>
  <si>
    <t>Арматура, кутник, лист оцинкований та рифлений, стальний полоса, прокат сталевий гарячекатаний, труба профільна</t>
  </si>
  <si>
    <t>ремонт будівель ПС-35 та 110кВ</t>
  </si>
  <si>
    <t>метри</t>
  </si>
  <si>
    <t>https://prozorro.gov.ua/tender/UA-2023-12-18-017997-a</t>
  </si>
  <si>
    <t>UA-2023-12-18-017997-a </t>
  </si>
  <si>
    <t>Труби водогазопровідні</t>
  </si>
  <si>
    <t xml:space="preserve">ремонтні роботи філій </t>
  </si>
  <si>
    <t>https://prozorro.gov.ua/tender/UA-2023-12-18-019276-a</t>
  </si>
  <si>
    <t>UA-2023-12-18-019276-a</t>
  </si>
  <si>
    <t>Катанка та електроди</t>
  </si>
  <si>
    <t>UA-2023-12-18-019967-a</t>
  </si>
  <si>
    <t>https://prozorro.gov.ua/tender/UA-2023-12-18-019967-a</t>
  </si>
  <si>
    <t>https://prozorro.gov.ua/tender/UA-2023-12-19-003208-a</t>
  </si>
  <si>
    <t>роботи</t>
  </si>
  <si>
    <t>Роботи з будівництва електричних мереж 0,4-10-35 кВ для забезпечення тимчасового приєднання електричних установок фізичних та юридичних осіб до електричних мереж АТ «Прикарпаттяобленерго» (назва згідно з кошторисними нормами України у будівництві «Настанова з визначення вартості будівництва» - будівельні роботи)</t>
  </si>
  <si>
    <t>UA-2023-12-19-008753-a</t>
  </si>
  <si>
    <t>https://prozorro.gov.ua/tender/UA-2023-12-19-008753-a</t>
  </si>
  <si>
    <t>UA-2023-12-19-003208-a</t>
  </si>
  <si>
    <t>Роботи з будівництва електричних мереж 0,4-10-35 кВ для забезпечення тимчасового нестандартного приєднання електричних установок фізичних та юридичних осіб до електричних мереж АТ «Прикарпаттяобленерго» (назва згідно з кошторисними нормами України у будівництві «Настанова з визначення вартості будівництва» - будівельні роботи)</t>
  </si>
  <si>
    <t>https://prozorro.gov.ua/tender/UA-2023-12-19-020548-a</t>
  </si>
  <si>
    <t>UA-2023-12-19-020548-a</t>
  </si>
  <si>
    <t>Капітальний ремонт ПЛ 6-10кВ</t>
  </si>
  <si>
    <t>UA-2023-12-21-017375-a</t>
  </si>
  <si>
    <t>https://prozorro.gov.ua/tender/UA-2023-12-21-017375-a</t>
  </si>
  <si>
    <t>Роботи з розробки проектно- кошторисної документації на реконструкцію ПЛ-35 кВ "Ворохта-Ільці" із переведенням на клас напруги 110кВ, Верховинського та Надвірнянського районів, Івано-Франківської області</t>
  </si>
  <si>
    <t>інвестиційна програма на  2024р.</t>
  </si>
  <si>
    <t>п.1.3.6.1 ІП2024</t>
  </si>
  <si>
    <t>UA-2023-12-27-009966-a</t>
  </si>
  <si>
    <t>https://prozorro.gov.ua/tender/UA-2023-12-27-009966-a</t>
  </si>
  <si>
    <t>Кабель, провід та супутні товари до них</t>
  </si>
  <si>
    <t>UA-2023-12-28-001263-a</t>
  </si>
  <si>
    <t>https://prozorro.gov.ua/tender/UA-2023-12-28-001263-a</t>
  </si>
  <si>
    <t>Провід неізольований</t>
  </si>
  <si>
    <t xml:space="preserve">Капітальний ремонт мереж </t>
  </si>
  <si>
    <t>UA-2023-12-28-002309-a</t>
  </si>
  <si>
    <t>https://prozorro.gov.ua/tender/UA-2023-12-28-002309-a</t>
  </si>
  <si>
    <t>Провід самоутримний з ізоляцією</t>
  </si>
  <si>
    <t>UA-2023-12-28-010146-a</t>
  </si>
  <si>
    <t>https://prozorro.gov.ua/tender/UA-2023-12-28-010146-a</t>
  </si>
  <si>
    <t>Вузол кріплення, вушко, гак для опор, затискач апаратний, відгалужувальний,заземляючий, двухклиновий, одноклиновий, кликовий, контактний для трансформатора, затискач, затискач спиральний, промоланка, скоба, сережка, шпилька вводу трансформатора</t>
  </si>
  <si>
    <t>ремонт ПЛ-110кВ, ПЛ35Кв</t>
  </si>
  <si>
    <t>UA-2023-12-28-010549-a</t>
  </si>
  <si>
    <t>https://prozorro.gov.ua/tender/UA-2023-12-28-010549-a</t>
  </si>
  <si>
    <t>23.12.2023</t>
  </si>
  <si>
    <t>процедура укладання договору</t>
  </si>
  <si>
    <t>https://prozorro.gov.ua/tender/UA-2023-12-07-019066-a</t>
  </si>
  <si>
    <t>Канат, стропи та гілки ланцюгів</t>
  </si>
  <si>
    <t>ремонт ПЛ 0,4-10кВ</t>
  </si>
  <si>
    <t>https://prozorro.gov.ua/tender/UA-2024-01-04-001162-a</t>
  </si>
  <si>
    <t>UA-2024-01-04-001162-a</t>
  </si>
  <si>
    <t>Емаль та грунтовка</t>
  </si>
  <si>
    <t>ремнот ПС110кВ</t>
  </si>
  <si>
    <t>https://prozorro.gov.ua/tender/UA-2024-01-04-002893-a</t>
  </si>
  <si>
    <t>UA-2024-01-04-002893-a</t>
  </si>
  <si>
    <t>Резистор, комплект для кріплення, термозапобіжник, конденсатор плівковий, конденсатор електролітичний, світлодіод, мікросхеми</t>
  </si>
  <si>
    <t>ремонт лічильників</t>
  </si>
  <si>
    <t>https://prozorro.gov.ua/tender/UA-2024-01-05-004670-a</t>
  </si>
  <si>
    <t>UA-2024-01-05-004670-a </t>
  </si>
  <si>
    <t>UA-2024-01-08-004470-a</t>
  </si>
  <si>
    <t>Електричне реле</t>
  </si>
  <si>
    <t>ремонт обладання на ПС35кВ</t>
  </si>
  <si>
    <t>https://prozorro.gov.ua/tender/UA-2024-01-08-004470-a</t>
  </si>
  <si>
    <t>Гак, гільза, затискач, наконечник, скоба, скрепа, стрічка, інструмент для натягу, в’язка спиральної</t>
  </si>
  <si>
    <t>ремонт ПЛ 35кВ</t>
  </si>
  <si>
    <t>UA-2024-01-08-006048-a</t>
  </si>
  <si>
    <t>https://prozorro.gov.ua/tender/UA-2024-01-08-006048-a</t>
  </si>
  <si>
    <t>Мережеві кабелі</t>
  </si>
  <si>
    <t>ремонт ПС</t>
  </si>
  <si>
    <t>UA-2024-01-08-006194-a</t>
  </si>
  <si>
    <t>https://prozorro.gov.ua/tender/UA-2024-01-08-006194-a</t>
  </si>
  <si>
    <t>подання пропозицій</t>
  </si>
  <si>
    <t>Блок контакту, запобіжник, захисний модуль, кінцевий стопор, клемавимірювальна, клема з ножовим розмикачем, клема прохідна, кнопка, кнопка прохідна, кнопка поворотна, колодка комутаційна, комплект штепсельного зєднання, місток-розмикача, коробка розподільна монтажна, кришка, кріплення, монтажний адаптер, монтажна рейка, маркування клем, перемичка, прохідна клема, сигнальна арматура , блок, шнур живлення, скоба, стабілізатор напруги, тримач для маркування</t>
  </si>
  <si>
    <t>https://prozorro.gov.ua/tender/UA-2024-01-08-006360-a</t>
  </si>
  <si>
    <t>UA-2024-01-08-006360-a</t>
  </si>
  <si>
    <t>Олива моторна, трансмісійна, трансформаторна індустріальна, масла та мастила</t>
  </si>
  <si>
    <t>ремонт трансформаторів та вимикачів</t>
  </si>
  <si>
    <t>https://prozorro.gov.ua/tender/UA-2024-01-09-000219-a</t>
  </si>
  <si>
    <t>UA-2024-01-09-000219-a</t>
  </si>
  <si>
    <t>UA-2024-01-09-007031-a</t>
  </si>
  <si>
    <t>трансформатори</t>
  </si>
  <si>
    <t>https://prozorro.gov.ua/tender/UA-2024-01-09-007031-a</t>
  </si>
  <si>
    <t>Роботи з реконструкції ПЛ-0,4кВ в Івано-Франківский області (р.1 п.1.1.3.1-1.1.3.5 ІП 2024)</t>
  </si>
  <si>
    <t>інвестиційна прграма 2024</t>
  </si>
  <si>
    <t xml:space="preserve"> Будівництво, технічне переоснащення та реконструкція електричних мереж та обладнання</t>
  </si>
  <si>
    <t>https://prozorro.gov.ua/tender/UA-2024-01-10-009222-a</t>
  </si>
  <si>
    <t>UA-2024-01-10-009222-a</t>
  </si>
  <si>
    <t>Роботи з реконструкції ПЛ-10кВ в Івано-Франківский області ( р.1 п. 1.1.1.1-1.1.1.5 ІП 2024)</t>
  </si>
  <si>
    <t>UA-2024-01-10-009301-a</t>
  </si>
  <si>
    <t>https://prozorro.gov.ua/tender/UA-2024-01-10-009301-a</t>
  </si>
  <si>
    <t>Роботи з реконструкції ТП, РП 6-20 кВ в Івано-Франківский області ( р.1 п. 1.1.6.-1.1.6.3 ІП 2024)</t>
  </si>
  <si>
    <t>https://prozorro.gov.ua/tender/UA-2024-01-10-009349-a</t>
  </si>
  <si>
    <t>UA-2024-01-10-009349-a</t>
  </si>
  <si>
    <t>Роботи з будівництва розвантажувальних ТП-10/0,4кВ та мереж до них в Івано-Франківский області ( р.1 п.1.2.2.7,1.2.2.16,1.2.2.21,1.2.2.31,1.2.2.51,1.2.2.52,1.2.2.56,1.2.2.60,1.2.2.66,1.2.2.71,1.2.2.81,1.2.2.82,1.2.2.83 ІП 2024)</t>
  </si>
  <si>
    <t>https://prozorro.gov.ua/tender/UA-2024-01-10-009417-a</t>
  </si>
  <si>
    <t>UA-2024-01-10-009417-a</t>
  </si>
  <si>
    <t>літри</t>
  </si>
  <si>
    <t>кілометри</t>
  </si>
  <si>
    <t>Реєстр інформації про проведені закупівлі товарів, робіт та послуг на  2024р.</t>
  </si>
  <si>
    <t>Роботи з реконструкції КЛ 6-10 кВ в Івано-Франківский області ( р.1 п1.1.2.- 1.1.2.6 ІП 2024)</t>
  </si>
  <si>
    <t>https://prozorro.gov.ua/tender/UA-2024-01-15-007924-a</t>
  </si>
  <si>
    <t>UA-2024-01-15-007924-a</t>
  </si>
  <si>
    <t>км</t>
  </si>
  <si>
    <t>UA-2024-01-10-009222-a </t>
  </si>
  <si>
    <t>Роботи з реконструкції ТП, РП 6-20 кВ в Івано-Франківский області </t>
  </si>
  <si>
    <t>інвестиційна програма 2024</t>
  </si>
  <si>
    <t>шт</t>
  </si>
  <si>
    <t>Розробка проектно-кошторисної документації з будівництва електричних мереж 0,4-10 кВ для забезпечення тимчасового приєднання електричних установок фізичних та юридичних осіб до електричних мереж на території Івано-Франківської області, які звернулись до Замовника у період дії в Україні воєнного стану, затвердженого Постановою Національної комісії, що здійснює державне регулювання у сферах енергетики та комунальних послуг від 26 березня 2022 року №352 зі змінами</t>
  </si>
  <si>
    <t xml:space="preserve">заходи з приєднання </t>
  </si>
  <si>
    <t>викладено у договорі</t>
  </si>
  <si>
    <t>товар</t>
  </si>
  <si>
    <t>ремонт ПЛ</t>
  </si>
  <si>
    <t>UA-2024-01-15-001036-a</t>
  </si>
  <si>
    <t>https://prozorro.gov.ua/tender/UA-2024-01-15-001036-a</t>
  </si>
  <si>
    <t>UA-2024-01-12-005612-a</t>
  </si>
  <si>
    <t>https://prozorro.gov.ua/tender/UA-2024-01-12-005612-a</t>
  </si>
  <si>
    <t>ремонт ПЛ,КЛ</t>
  </si>
  <si>
    <t>https://prozorro.gov.ua/tender/UA-2024-01-15-001459-a</t>
  </si>
  <si>
    <t>UA-2024-01-15-001459-a</t>
  </si>
  <si>
    <t>Реконструкція КЛ-0,4 кВ в Івано-Франківській області ( р.1 п.1.1.4.1.-1.1.4.3,1.1.4.7-1.1.4.14 ІП 2024)</t>
  </si>
  <si>
    <t>https://prozorro.gov.ua/tender/UA-2024-01-15-008739-a</t>
  </si>
  <si>
    <t>UA-2024-01-15-008739-a</t>
  </si>
  <si>
    <t>Будівництво розвантажувальних ТП 10/0,4 кВ та мереж до них в Івано-Франківській області</t>
  </si>
  <si>
    <t>https://prozorro.gov.ua/tender/UA-2024-01-15-014457-a</t>
  </si>
  <si>
    <t>UA-2024-01-15-014457-a</t>
  </si>
  <si>
    <t>Роботи з реконструкції КЛ 0,4кВ в Івано-Франківский області (р. 1. п.1.1.4.4-1.1.4.6 ІП 2024)</t>
  </si>
  <si>
    <t>UA-2024-01-17-015881-a</t>
  </si>
  <si>
    <t>https://prozorro.gov.ua/tender/UA-2024-01-17-015881-a</t>
  </si>
  <si>
    <t>Роботи з реконструкція КЛ-10 кВ пр. «ПС 110/10 кВ Радіозавод - ТП-1016» м. Івано-Франківськ Івано-Франківської територіальної громади Івано-Франківського району Івано-Франківської області ( р.1 п.1.1.2.5 ІП 2024)</t>
  </si>
  <si>
    <t>https://prozorro.gov.ua/tender/UA-2024-01-17-015889-a</t>
  </si>
  <si>
    <t>UA-2024-01-17-015889-a</t>
  </si>
  <si>
    <t>Розробка проектно-кошторисної документації з будівництва електричних мереж 0,4-10 кВ для забезпечення нестандартного приєднання електричних установок фізичних та юридичних осіб до електричних мереж філії «Карпатська»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</si>
  <si>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UA-2024-01-23-010309-a</t>
  </si>
  <si>
    <t>https://prozorro.gov.ua/tender/UA-2024-01-23-010309-a</t>
  </si>
  <si>
    <t>Розробка проектно-кошторисної документації з будівництва електричних мереж 0,4-10 кВ для забезпечення нестандартного приєднання електричних установок фізичних та юридичних осіб до електричних мереж філії «Східна»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</si>
  <si>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UA-2024-01-23-011541-a</t>
  </si>
  <si>
    <t>https://prozorro.gov.ua/tender/UA-2024-01-23-011541-a</t>
  </si>
  <si>
    <t>Розробка проектно-кошторисної документації з будівництва електричних мереж 0,4-10 кВ для забезпечення нестандартного приєднання електричних установок фізичних та юридичних осіб до електричних мереж філії «Південна»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</si>
  <si>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https://prozorro.gov.ua/tender/UA-2024-01-23-011896-a</t>
  </si>
  <si>
    <t>Розробка проектно-кошторисної документації з будівництва електричних мереж 0,4-10 кВ для забезпечення нестандартного приєднання електричних установок фізичних та юридичних осіб до електричних мереж філії «Північна»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</si>
  <si>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https://prozorro.gov.ua/tender/UA-2024-01-23-012157-a</t>
  </si>
  <si>
    <t>UA-2024-01-23-012157-a </t>
  </si>
  <si>
    <t>UA-2024-01-23-011896-a</t>
  </si>
  <si>
    <t>Розробка проектно-кошторисної документації з будівництва електричних мереж 0,4-10 кВ для забезпечення нестандартного приєднання електричних установок фізичних та юридичних осіб до електричних мереж філії «Коломийська»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</si>
  <si>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https://prozorro.gov.ua/tender/UA-2024-01-23-012468-a</t>
  </si>
  <si>
    <t>UA-2024-01-23-012468-a</t>
  </si>
  <si>
    <t>Розробка проектно-кошторисної документації з будівництва електричних мереж 0,4-10 кВ для забезпечення нестандартного приєднання електричних установок фізичних та юридичних осіб до електричних мереж філії «Західна»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</si>
  <si>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https://prozorro.gov.ua/tender/UA-2024-01-23-012791-a</t>
  </si>
  <si>
    <t>UA-2024-01-23-012791-a </t>
  </si>
  <si>
    <t>Розробка проектно-кошторисної документації з будівництва електричних мереж 0,4-10 кВ для забезпечення нестандартного приєднання електричних установок фізичних та юридичних осіб до електричних мереж філії «Центральна»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</si>
  <si>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https://prozorro.gov.ua/tender/UA-2024-01-23-012880-a</t>
  </si>
  <si>
    <t>UA-2024-01-23-012880-a </t>
  </si>
  <si>
    <t>Розробка проектно-кошторисної документації з будівництва електричних мереж 0,4-10 кВ для забезпечення стандартного приєднання електричних установок фізичних та юридичних осіб до електричних мереж філії «Карпатська»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</si>
  <si>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https://prozorro.gov.ua/tender/UA-2024-01-23-013468-a</t>
  </si>
  <si>
    <t>UA-2024-01-23-013468-a</t>
  </si>
  <si>
    <t>Розробка проектно-кошторисної документації з будівництва електричних мереж 0,4-10 кВ для забезпечення стандартного приєднання електричних установок фізичних та юридичних осіб до електричних мереж філії «Коломийська»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</si>
  <si>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https://prozorro.gov.ua/tender/UA-2024-01-23-013680-a</t>
  </si>
  <si>
    <t>UA-2024-01-23-013680-a </t>
  </si>
  <si>
    <t>Розробка проектно-кошторисної документації з будівництва електричних мереж 0,4-10 кВ для забезпечення стандартного приєднання електричних установок фізичних та юридичних осіб до електричних мереж філії «Центральна»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</si>
  <si>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https://prozorro.gov.ua/tender/UA-2024-01-23-013883-a</t>
  </si>
  <si>
    <t>UA-2024-01-23-013883-a</t>
  </si>
  <si>
    <t>Розробка проектно-кошторисної документації з будівництва електричних мереж 0,4-10 кВ для забезпечення стандартного приєднання електричних установок фізичних та юридичних осіб до електричних мереж філії «Південна» АТ «Прикарпаттяобленерго», які звернулись до Замовника після 01.01.2024 р. у порядку, передбаченому Кодексом систем розподілу затвердженого постановою Національної комісії, що здійснює державне регулювання у сферах енергетики та комунальних послуг від 14.03.2018 року №310</t>
  </si>
  <si>
    <t>https://prozorro.gov.ua/tender/UA-2024-01-23-015119-a</t>
  </si>
  <si>
    <t>UA-2024-01-23-015119-a</t>
  </si>
  <si>
    <t>Розробка проектно-кошторисної документації: «Реконструкція ПЛ-0,4 кВ від ТП-82 с. Шепіт, Косівської територіальної громади Косівського району Івано-Франківської області. Реконструкція ПЛ-0,4 кВ від ТП-194 с. Космач, Космацької територіальної громади Косівського району Івано-Франківської області»</t>
  </si>
  <si>
    <t>UA-2024-01-23-015939-a</t>
  </si>
  <si>
    <t>https://prozorro.gov.ua/tender/UA-2024-01-23-015939-a</t>
  </si>
  <si>
    <t>Розробка проектно-кошторисної документації: «Реконструкція ПЛ-10 кВ пр. Креховичі з перезаживленням ТП-428 смт. Брошнів-Осада, Брошнів-Осадської територіальної громади Калуського району Івано-Франківської області. Реконструкція переходу через річку ПЛ-10 кВ пр. ТП-207 від ПС Цуцилів в проміжку між оп.229 до оп.235 с. Фитьків Переріслянської територіальної громади Надвірнянського району Івано-Франківської області»</t>
  </si>
  <si>
    <t>UA-2024-01-23-016264-a</t>
  </si>
  <si>
    <t>https://www.dzo.com.ua/tenders/21992955</t>
  </si>
  <si>
    <t>Роботи з будівництва розвантажувальних ТП -10/0,4кВ та мереж до них в Івано-Франківський області (р.1 п.1.2.2.4,1.2.2.11,1.2.2.39,1.2.2.54,1.2.2.58,1.2.2.63,1.2.2.76,1.2.2.80,1.2.2.84,1.2.2.86 ІП 2024)</t>
  </si>
  <si>
    <t>UA-2024-01-23-016888-a</t>
  </si>
  <si>
    <t>https://prozorro.gov.ua/tender/UA-2024-01-23-016888-a</t>
  </si>
  <si>
    <t>Розробка проектно-кошторисної документації: «Будівництво розвантажувальних ТП в (с. Рожнів, с. Стопчатів, с. Слобідка, с. Люча, с. Кобаки, прис. Перевал, с. Буковець, с. Красник, смт. Верховина, с. Білоберізка, с. Назавизів, с. Татарів) Івано-Франківської області» (ІП-2024)</t>
  </si>
  <si>
    <t>Розробка проектно-кошторисної документації: «Реконструкція КЛ в (смт. Богородчани, м. Калуш, м. Івано-Франківськ, м. Коломия) Івано-Франківської області» (ІП-2024)</t>
  </si>
  <si>
    <t>UA-2024-01-25-014008-a</t>
  </si>
  <si>
    <t>https://prozorro.gov.ua/tender/UA-2024-01-25-014008-a</t>
  </si>
  <si>
    <t>Розробка проектно-кошторисної документації: «Реконструкція КЛ-0,4 кВ в (м. Коломия, м. Івано-Франківськ) Івано-Франківської області» (ІП-2024)</t>
  </si>
  <si>
    <t>https://prozorro.gov.ua/tender/UA-2024-01-25-014427-a</t>
  </si>
  <si>
    <t>UA-2024-01-25-014427-a</t>
  </si>
  <si>
    <t>Трифазні лічильники з функцією GSM передачі даних (трансформаторного включення) , однофазні лічильники з функцією PLC передачі даних, трифазні лічильники з функцією PLC передачі , трифазні лічильники з функцією PLC передачі даних (трансформаторного включення), трифазні лічильники з функцією GSM передачі даних (прямого включення) ( П.2.1.2,2.2.4-2.2.8,2.5.3-2.5.4,2.6.3-2.6.5,2.8.2 ІП 2024)</t>
  </si>
  <si>
    <t>Впровадження та розвиток комерційного обліку ее</t>
  </si>
  <si>
    <t>https://prozorro.gov.ua/tender/UA-2024-01-26-009960-a</t>
  </si>
  <si>
    <t>UA-2024-01-26-009960-a</t>
  </si>
  <si>
    <t>Прилади передачі даних з функцією PLC передачі даних (для двотрансформаторних ТП) та прилади передачі даних з функцією PLC передачі даних ( п.2.2.3,2.5.2,2.6.2 ІП 2024)</t>
  </si>
  <si>
    <t>Ремонт обладнання на ПЛ</t>
  </si>
  <si>
    <t>UA-2024-01-26-015121-a</t>
  </si>
  <si>
    <t>https://prozorro.gov.ua/tender/UA-2024-01-26-015121-a</t>
  </si>
  <si>
    <t>Роботи з реконструкції трансформаторної підстанції із заміною силового трансформатора на ТМГ 63/100/160/250/400кВА в Івано-Франківській області ( п.1.1.10-1.1.14 ІП2024)</t>
  </si>
  <si>
    <t>UA-2024-01-30-015124-a</t>
  </si>
  <si>
    <t>https://prozorro.gov.ua/tender/UA-2024-01-30-015124-a</t>
  </si>
  <si>
    <t>Роботи із реконструкції трансформаторної підстанції із заміною шафи ТП на КТПС та заміною силового трансформатора на 100 /10/0,4 кВ в Івано-Франківській області ( п.1.1.7.8-1.1.7.15,1.1.7.29-1.1.7.34 ІП 2024)</t>
  </si>
  <si>
    <t>UA-2024-01-31-002531-a</t>
  </si>
  <si>
    <t>https://prozorro.gov.ua/tender/UA-2024-01-31-002531-a</t>
  </si>
  <si>
    <t xml:space="preserve">заходи зі зниження </t>
  </si>
  <si>
    <t>Вимикач одинарний накладний, подвійний накладний, кробка розподільна зовнішня, рейка-DIN, розетка на рейку, розетка подвійна, контактор, додаткові контакти, автоматичний вимикач для захисту двигуна, додактовий блок-контакту, автоматичний вимикач, додатковий контакт, монтажна рейка, контактор, блок-контакту,спіральна вязка для джугутів, колодка до реле, вилка,трифазне реле, однофазне реле, вилка електрична з заземленням, розетка на рейку, автоматичний вимикач</t>
  </si>
  <si>
    <t>UA-2024-02-02-005000-a</t>
  </si>
  <si>
    <t>https://prozorro.gov.ua/tender/UA-2024-02-02-005000-a</t>
  </si>
  <si>
    <t>Трансформатори струму ( п.2.4.1.2-2.4.2.2,2.4.3.2 ІП 2024)</t>
  </si>
  <si>
    <t>https://prozorro.gov.ua/tender/UA-2024-02-02-005639-a</t>
  </si>
  <si>
    <t>UA-2024-02-02-005639-a</t>
  </si>
  <si>
    <t>UA-2024-02-05-002852-a</t>
  </si>
  <si>
    <t>https://prozorro.gov.ua/tender/UA-2024-02-05-002852-a</t>
  </si>
  <si>
    <t>Роботи із заміни силового трансформатора на ТМГ-100/10(6)/0,4-У1, У/Zn-11 в Івано-Франківській області (р.1 п.1.1.1.2-1.1.11.10, 1.1.1.14-1.1.11.19 ІП 2024)</t>
  </si>
  <si>
    <t>UA-2024-02-05-008634-a</t>
  </si>
  <si>
    <t>https://prozorro.gov.ua/tender/UA-2024-02-05-008634-a</t>
  </si>
  <si>
    <t>Роботи з реконструкції трансформаторної підстанції із заміною шафи ТП на КТПС та заміною трансформатора на 160/10/0,4кВ в Івано-Франківський області (р.1п.1.1.8.14--1.1.8.18,1.1.8.20-1.1.8.24,1.1.8.26-1.1.8.30 ІП 2024)</t>
  </si>
  <si>
    <t>https://prozorro.gov.ua/tender/UA-2024-02-05-009455-a</t>
  </si>
  <si>
    <t>UA-2024-02-05-009455-a </t>
  </si>
  <si>
    <t>Роботи з реконструкції трансформаторної підстанції із заміною шафи ТП на КТПС та заміною трансформатора на 250/10/0,4кВ в Івано-Франківський області (р.1 п.1.1.9.1-1.1.9.9,1.1.9.15-1.1.9.17,1.1.9.20 ІП 2024)</t>
  </si>
  <si>
    <t>UA-2024-02-05-009835-a</t>
  </si>
  <si>
    <t>https://prozorro.gov.ua/tender/UA-2024-02-05-009835-a</t>
  </si>
  <si>
    <t>Роботи з будівництва розвантажувальних ТП -10/0,4кВ та мереж до них в Івано-Франківський області. (р.1 п.1.2.2.18, 1.2.2.32, 1.2.2.34, 1.2.2.43,1.2.2.50,1.2.2.57,1.2.2.67 ІП 2024)</t>
  </si>
  <si>
    <t>UA-2024-02-05-011429-a</t>
  </si>
  <si>
    <t>https://prozorro.gov.ua/tender/UA-2024-02-05-011429-a</t>
  </si>
  <si>
    <t>Послуги з чистки трас під мережами повітряних ліній АТ «Прикарпаттяобленерго»</t>
  </si>
  <si>
    <t>UA-2024-02-06-004140-a</t>
  </si>
  <si>
    <t>Полюсна колонка вимикача з ремонтним комплектом</t>
  </si>
  <si>
    <t>Ремонт елегазового вимикача</t>
  </si>
  <si>
    <t>https://prozorro.gov.ua/tender/UA-2024-02-06-004140-a</t>
  </si>
  <si>
    <t>https://prozorro.gov.ua/tender/UA-2024-02-06-005759-a</t>
  </si>
  <si>
    <t>UA-2024-02-06-005759-a</t>
  </si>
  <si>
    <t>Пудра алюмінієва</t>
  </si>
  <si>
    <t>UA-2024-02-06-005938-a</t>
  </si>
  <si>
    <t>кг</t>
  </si>
  <si>
    <t>ремонт мереж та обладнання</t>
  </si>
  <si>
    <t>Комплект захисних засобів для виробничих бригад служби підстанцій ( п.7.8.3 ІП 2024)</t>
  </si>
  <si>
    <t>Обладнання та прилади для експлуатації та випробувань електричних мереж для потреб ГОПК</t>
  </si>
  <si>
    <t>комплект</t>
  </si>
  <si>
    <t>https://prozorro.gov.ua/tender/UA-2024-02-06-005938-a</t>
  </si>
  <si>
    <t>https://prozorro.gov.ua/tender/UA-2024-02-06-006085-a</t>
  </si>
  <si>
    <t>UA-2024-02-06-006085-a</t>
  </si>
  <si>
    <t>не відбулись-відсутність учасників</t>
  </si>
  <si>
    <t>Електротехнічна лабораторія ЕТЛ - 35 на базі автомобіля Peugeot Boxer L3H2 або еквівалент ( п.6.2 ІП 2024)</t>
  </si>
  <si>
    <t>Технічне переоснащення колісної техніки</t>
  </si>
  <si>
    <t>штук</t>
  </si>
  <si>
    <t>UA-2024-02-06-014544-a</t>
  </si>
  <si>
    <t>https://prozorro.gov.ua/tender/UA-2024-02-06-014544-a</t>
  </si>
  <si>
    <t>Технічне пересонащення колісного транспорту</t>
  </si>
  <si>
    <t>UA-2024-02-07-004672-a</t>
  </si>
  <si>
    <t>https://prozorro.gov.ua/tender/UA-2024-02-07-004672-a</t>
  </si>
  <si>
    <t>Акумуляторні батареї</t>
  </si>
  <si>
    <t xml:space="preserve">штук </t>
  </si>
  <si>
    <t>https://prozorro.gov.ua/tender/UA-2024-02-07-004960-a</t>
  </si>
  <si>
    <t>UA-2024-02-07-004960-a</t>
  </si>
  <si>
    <t>Роботи з будівництва розвантажувальних ТП-10/0,4кВ та мереж до них в Івано-Франківський області ( р.1 п.1.2.2.2, 1.2.2.5, 1.2.2.13,1.2.2.27, 1.2.2.38, 1.2.2.48, 1.2.2.59 ІП 2024)</t>
  </si>
  <si>
    <t>UA-2024-02-07-006510-a</t>
  </si>
  <si>
    <t>https://prozorro.gov.ua/tender/UA-2024-02-07-006510-a</t>
  </si>
  <si>
    <t>Роботи з реконструкції трансформаторної підстанції із заміною шафи ТП на КТПС та заміною трансформатора на 160/10/0,4кВ в Івано-Франківський області ( р.1 п.1.1.8.2-1.1.8.13 ІП 2024)-</t>
  </si>
  <si>
    <t>UA-2024-02-07-009022-a</t>
  </si>
  <si>
    <t>https://prozorro.gov.ua/tender/UA-2024-02-07-009022-a</t>
  </si>
  <si>
    <t>Роботи з реконструкції трансформаторної підстанції із заміною шафи ТП на КТПС та заміною трансформатора на 100/10/0,4кВ в Івано-Франківський області ( п.1.1.7.1-1.1.7.7.,1.1.7.16--1.1.7.28 ІП 2024)</t>
  </si>
  <si>
    <t>UA-2024-02-07-010323-a</t>
  </si>
  <si>
    <t>https://prozorro.gov.ua/tender/UA-2024-02-07-010323-a</t>
  </si>
  <si>
    <t>Робочі станції та ноутбуки ( п.4.1.1.1 та п.4.1.1.4 ІП 2024)</t>
  </si>
  <si>
    <t>Закупівля нових та технічне переоснащення наявних апаратних засобів інформатизації</t>
  </si>
  <si>
    <t>UA-2024-02-07-013743-a</t>
  </si>
  <si>
    <t>https://prozorro.gov.ua/tender/UA-2024-02-07-013743-a</t>
  </si>
  <si>
    <t>Роботи по будівництву ліній зв’язку з ПС 110/35/10 кВ за технологією ВОЛЗ АТ «Прикарпаттяобленерго» ( п.5.2.1 ІП 2024).</t>
  </si>
  <si>
    <t>Створення захищеної технологічної мережі передачі даних та систем засобів захисту на підстанціях</t>
  </si>
  <si>
    <t>UA-2024-02-12-008938-a</t>
  </si>
  <si>
    <t>https://prozorro.gov.ua/tender/UA-2024-02-12-008938-a</t>
  </si>
  <si>
    <t>Роботи з реконструкції ПС 110 кВ Височанка (заміна обладнання ВРУ-35 кВ) м. Калуш Калуського району Івано-Франківської області (п. 1.1.5.5 ІП 2024))</t>
  </si>
  <si>
    <t>UA-2024-02-12-005149-a</t>
  </si>
  <si>
    <t>https://prozorro.gov.ua/tender/UA-2024-02-12-005149-a</t>
  </si>
  <si>
    <t>Роботи з реконструкції ПС 35/10 кВ «Дуба» із заміною силового трансформатора Т-1, Т-2, в с. Дуба, Рожнятівського р-ну, Івано-Франківської області ( п.1.1.5.4 ІП 2024)</t>
  </si>
  <si>
    <t>https://prozorro.gov.ua/tender/UA-2024-02-12-004248-a</t>
  </si>
  <si>
    <t>UA-2024-02-12-004248-a</t>
  </si>
  <si>
    <t>Роботи з реконструкції ПС 110 кВ Ринь (заміна КРП-10 кВ) м. Івано-Франківськ, Івано-Франківської територіальної громади, Івано-Франківського району, Івано-Франківської області ( п.1.1.5.3 ІП 2024)</t>
  </si>
  <si>
    <t>UA-2024-02-12-003407-a</t>
  </si>
  <si>
    <t>https://prozorro.gov.ua/tender/UA-2024-02-12-003407-a</t>
  </si>
  <si>
    <t>Роботи з реконструкції ПС 110 кВ Вовчинець (заміна КРП-10 кВ) м. Івано-Франківськ, Івано-Франківської територіальної громади, Івано-Франківського району, Івано-Франківської області.( п.1.1.5.2 ІП 2024)</t>
  </si>
  <si>
    <t>UA-2024-02-12-000449-a</t>
  </si>
  <si>
    <t>https://prozorro.gov.ua/tender/UA-2024-02-12-000449-a</t>
  </si>
  <si>
    <t>Роботи з реконструкції ПС 110 кВ Опорна з заміною масляних вимикачів 110 кВ пр. Т-1, Т-2 та ШЗВ-110 кВ на елегазовий с.Ямниця Івано-Франківського району Івано-Франківської області ( п.1.1.5.1 ІП 2024)</t>
  </si>
  <si>
    <t>UA-2024-02-12-000317-a</t>
  </si>
  <si>
    <t>https://prozorro.gov.ua/tender/UA-2024-02-12-000317-a</t>
  </si>
  <si>
    <t>Роботи з реконструкції трансформаторної підстанції із заміною шафи ТП на КТП та заміною силового трансформатора на 250/10/0,4 кВ в Івано-Франківській області ( р.1 п.1.1.9.10-1.1.9.14,1.1.9.18-1.1.9.19 ІП 2024)</t>
  </si>
  <si>
    <t>UA-2024-02-08-014367-a</t>
  </si>
  <si>
    <t>https://prozorro.gov.ua/tender/UA-2024-02-08-014367-a</t>
  </si>
  <si>
    <t>Роботи із заміни силового трансформатора на ТМГ- 100/10(6)0,4-У1,У/Zn-11 в Івано-Франківський області ( р.1 п.1.1.11.11-1.1.11.13,1.1.11.17,1.1.11.20-1.1.11.23 ІП 2024)</t>
  </si>
  <si>
    <t>UA-2024-02-08-014236-a</t>
  </si>
  <si>
    <t>https://prozorro.gov.ua/tender/UA-2024-02-08-014236-a</t>
  </si>
  <si>
    <t>Роботи з будівництва розвантажувальних ТП -10/0,4кВ та мереж до них в Івано-Франківський області ( р.1 п.1.2.2.8,1.2.2.10,1.2.2.22 ІП 2024)</t>
  </si>
  <si>
    <t>https://prozorro.gov.ua/tender/UA-2024-02-08-014177-a</t>
  </si>
  <si>
    <t>UA-2024-02-08-014177-a</t>
  </si>
  <si>
    <t>Бокорізи, вукрутки, викрутки діелектричні, інструмент обжимний, каніфоль, ключ універсальний, комплект зажимів для проводу, круглогубці, комплект змінних лез, лопатка штикова, маска зварювальника з автозатемненням, молоток слюсарський, двообуховий, набір викруток, набір викруток діелектричний, набір для обжимання клем, набір жал для паяння, набір інструментів слюсарний та універсальний, набір ключів, набір насадок, набір щіток, ножиць секторних, ножі монтерські, окулярb газозварника, паяльна станція, паяльник до паяльної станції, пензель флейцевий, пензель малярський,пилка по металу, пістолет для герметика , піна, клеєва, плоскогубці, полотна ножовочного, прес-кліщі, провід вимірювальний, подовжувач, рулетка, слюсарний інструмент, сокира, стрічка для очищення від припою, таль важільна, фарбопульт, фен для паяльної станції, шліфувально- гравірувальний пристрій, щипці, щіток, ящик інструментальний</t>
  </si>
  <si>
    <t>оновлення технічного інтсрументу</t>
  </si>
  <si>
    <t>UA-2024-02-08-012256-a</t>
  </si>
  <si>
    <t>Автомобіль бригадний Peugeot Landtrek (4*4) 5 місць або еквівалент ( п. 6.3. ІП 2024)</t>
  </si>
  <si>
    <t>https://prozorro.gov.ua/tender/UA-2024-02-08-005806-a</t>
  </si>
  <si>
    <t>UA-2024-02-08-005806-a</t>
  </si>
  <si>
    <t>Автомобіль бригадний Peugeot Boxer (5+ місць) або еквіваленту ( п.6.1 ІП 2024).</t>
  </si>
  <si>
    <t>UA-2024-02-08-004866-a</t>
  </si>
  <si>
    <t>https://prozorro.gov.ua/tender/UA-2024-02-08-004866-a</t>
  </si>
  <si>
    <t>Комплект бензоінструменту для виконання робіт по розчистці трас ПЛ ( п.7.1.2 ІП 2024)</t>
  </si>
  <si>
    <t>UA-2024-02-14-010258-a</t>
  </si>
  <si>
    <t>https://prozorro.gov.ua/tender/UA-2024-02-14-010258-a</t>
  </si>
  <si>
    <t>Ізолятор скляний та фарфоровий</t>
  </si>
  <si>
    <t>Ремонт ПЛ</t>
  </si>
  <si>
    <t>UA-2024-02-14-005319-a</t>
  </si>
  <si>
    <t>https://prozorro.gov.ua/tender/UA-2024-02-14-005319-a</t>
  </si>
  <si>
    <t>Полоса гумова, техпластина гумова, ущільнення для дверей комірок, шланг до компресора</t>
  </si>
  <si>
    <t>ремонт КТП</t>
  </si>
  <si>
    <t>UA-2024-02-14-002984-a</t>
  </si>
  <si>
    <t>https://prozorro.gov.ua/tender/UA-2024-02-14-002984-a</t>
  </si>
  <si>
    <t>Роботи з побудови АСКОЕ на ТП 10/0,4 кВ на базі багатофункціональних електролічильників з вбудованим PLC модемом на території Косівського, Городенківського та Снятинського районів Івано-Франківської області. ( п.2.2.1 ІП 2024)</t>
  </si>
  <si>
    <t>впровадження та розвиток комерційного обліку електроенергії</t>
  </si>
  <si>
    <t>UA-2024-02-13-013998-a</t>
  </si>
  <si>
    <t>https://prozorro.gov.ua/tender/UA-2024-02-13-013998-a</t>
  </si>
  <si>
    <t>Роботи з побудови АСКОЕ на ТП 10/0,4 кВ на базі багатофункціональних електролічильників з вбудованим PLC модемом на території Калуського, Надвірнянського, Лисецького та Івано-Франківського районів Івано-Франківської області ( п.2.2.1 ІП 2024)</t>
  </si>
  <si>
    <t>UA-2024-02-13-013971-a</t>
  </si>
  <si>
    <t>https://prozorro.gov.ua/tender/UA-2024-02-13-013971-a</t>
  </si>
  <si>
    <t>Роботи з побудови АСКОЕ на ТП 10/0,4 кВ на базі багатофункціональних електролічильників з вбудованим GSM модулем на території Південної, Північної та Західної філій АТ «Прикарпаттяобленерго». (т п.2.1.1 ІП 2024)</t>
  </si>
  <si>
    <t>https://prozorro.gov.ua/tender/UA-2024-02-13-013887-a</t>
  </si>
  <si>
    <r>
      <t>UA-2024-02-13-013887-a </t>
    </r>
  </si>
  <si>
    <t>Роботи з побудови АСКОЕ на ТП 10/0,4 кВ на базі багатофункціональних електролічильників з вбудованим GSM модулем на території Карпатської, Східної та Коломийської філій АТ «Прикарпаттяобленерго» .( п. 2.1.1 ІП 2024)</t>
  </si>
  <si>
    <t>UA-2024-02-13-013844-a</t>
  </si>
  <si>
    <t>https://prozorro.gov.ua/tender/UA-2024-02-13-013844-a</t>
  </si>
  <si>
    <t>Послуги з постачання програмного забезпечення та підписки на підтримку системи мережевого інформаційного захисту CheckPoint ( п.4.2.2.6 ІП 2024)</t>
  </si>
  <si>
    <t>Придбання ліцензій та додаткового розширення існуючого ПЗ</t>
  </si>
  <si>
    <t>UA-2024-02-13-013741-a</t>
  </si>
  <si>
    <t>https://prozorro.gov.ua/tender/UA-2024-02-13-013741-a</t>
  </si>
  <si>
    <t>Трансформатори</t>
  </si>
  <si>
    <t>штука</t>
  </si>
  <si>
    <t>UA-2024-02-13-013659-a</t>
  </si>
  <si>
    <t>https://prozorro.gov.ua/tender/UA-2024-02-13-013659-a</t>
  </si>
  <si>
    <t>Трифазні лічильники з функцією GSM передачі даних (трансформаторного включення) , однофазні лічильники з функцією PLC передачі даних, трифазні лічильники з функцією PLC передачі , трифазні лічильники з функцією PLC передачі даних (трансформаторного включення), трифазні лічильники з функцією GSM передачі даних (прямого включення) ( п.2.1.2, 2.2.4-2.2.8,2.5.3,2.5.4,2.6.3-2.6.5,2.7.7,2.8.2 ІП 2024)</t>
  </si>
  <si>
    <t>UA-2024-02-13-013623-a</t>
  </si>
  <si>
    <t>https://prozorro.gov.ua/tender/UA-2024-02-13-013623-a</t>
  </si>
  <si>
    <t>Електричні реле</t>
  </si>
  <si>
    <t>UA-2024-02-13-013571-a</t>
  </si>
  <si>
    <t>https://prozorro.gov.ua/tender/UA-2024-02-13-013571-a</t>
  </si>
  <si>
    <t>Взірцевий лічильник ( п.2.12 ІП 2024)</t>
  </si>
  <si>
    <t>UA-2024-02-19-001779-a</t>
  </si>
  <si>
    <t>https://prozorro.gov.ua/tender/UA-2024-02-19-001779-a</t>
  </si>
  <si>
    <t>Роботи з реконструкції автоматизованої системи диспетчерського технологічного управління (АСДТУ) із заміною процесорної плати ПС 110/10 кВ Кути</t>
  </si>
  <si>
    <t>Придбання та впровадження засобів диспетчерсько-технологічного керування замість морально і фізично зношених та для розширення наявних</t>
  </si>
  <si>
    <t>UA-2024-02-19-002660-a</t>
  </si>
  <si>
    <t>https://prozorro.gov.ua/tender/UA-2024-02-19-002660-a</t>
  </si>
  <si>
    <t>Роботи з реконструкції автоматизованої системи диспетчерського технологічного управління (АСДТУ) із заміною процесорної плати ПС 35/10 кВ Космач</t>
  </si>
  <si>
    <t>https://prozorro.gov.ua/tender/UA-2024-02-19-002447-a</t>
  </si>
  <si>
    <t>UA-2024-02-19-002447-a</t>
  </si>
  <si>
    <t>Роботи з реконструкції автоматизованої системи диспетчерського технологічного управління (АСДТУ) із заміною процесорної плати ПС 110/35/6 кВ Коломия</t>
  </si>
  <si>
    <t>Трифазні багатофункціональні прилади обліку електроенергії трансформаторного включення ( п.2.10.2 ІП 2024)</t>
  </si>
  <si>
    <t>UA-2024-02-19-000283-a</t>
  </si>
  <si>
    <t>https://prozorro.gov.ua/tender/UA-2024-02-19-000283-a</t>
  </si>
  <si>
    <t>Трифазні багатофункціональні прилади обліку електроенергії ( з графіком навантаження), трифазні багатофункціональні прилади обліку електроенергії трансформаторного включення, трифазні багатофункціональні прилади обліку електроенергії трансформаторного включення з резервним живленням ( п.2.3.,2.3.2,2.3.3,2.9.2 ІП2024)</t>
  </si>
  <si>
    <t>UA-2024-02-19-000225-a</t>
  </si>
  <si>
    <t>https://prozorro.gov.ua/tender/UA-2024-02-19-000225-a</t>
  </si>
  <si>
    <t>Роботи по розробці проектної документації, а саме: «Розробка проектно- кошторисної документації з реконструкції автоматизованої системи диспетчерського технологічного управління АТ «Прикарпаттяобленерго» на наступних об’єктах: РП-1, РП-2, РП-3 Лисецька СЕЕМ; РП-2, РП-3 (ЗТП-144) , РП-8 (ЗТП-290)Галицька СЕЕМ; РП-2 Рогатинська СЕЕМ; РП-2, РП-50, РП-207, РП-245, РП-395 Городенківська СЕЕМ; РП-337, РП-378 Косівська СЕЕМ; РП-51, РП-67 Коломийська М СЕЕМ; РП-1, РП-3, РП-5, РП-6 Коломийська Р СЕЕМ; РП-4 Коломия Р СЕЕМ</t>
  </si>
  <si>
    <t>UA-2024-02-16-009110-a</t>
  </si>
  <si>
    <t>https://prozorro.gov.ua/tender/UA-2024-02-16-009110-a</t>
  </si>
  <si>
    <t>Роботи з реконструкції автоматизованої системи диспетчерського технологічного управління ( АСДТУ) із заміною процесорної плати ПС 110/10 кВ Косів</t>
  </si>
  <si>
    <t>https://prozorro.gov.ua/tender/UA-2024-02-16-007968-a</t>
  </si>
  <si>
    <t>UA-2024-02-16-007968-a</t>
  </si>
  <si>
    <t>Прилади передачі даних з функцією PLC передачі даних (для однотрансформаторних ТП) та прилади передачі даних з функцією PLC передачі даних для двотрансформаторних ТП), прилади передачі даних з функцією PLC передачі даних ( п.2.2.2,2.2.3,2.5.2,2.6.2 ІП 2024)</t>
  </si>
  <si>
    <t>https://prozorro.gov.ua/tender/UA-2024-02-16-005096-a</t>
  </si>
  <si>
    <t>UA-2024-02-16-005096-a</t>
  </si>
  <si>
    <t>Роботи з реконструкції автоматизованої системи диспетчерського технологічного управління ( АСДТУ) із заміною процесорної плати ПС 110/35/10 кВ Косів</t>
  </si>
  <si>
    <t>https://prozorro.gov.ua/tender/UA-2024-02-16-007695-a</t>
  </si>
  <si>
    <t>UA-2024-02-16-007695-a</t>
  </si>
  <si>
    <t>Анкер розпірний з петельним гаком, блок ролику, болт, гайка, дюбель, гвинт, гравер, шуруп, дюбель із саморізом, зачіп стрічковий, карабін, монтажнийо комплект, саморіз шестигранний та по дереву, дюбель для теплоіззоляції, шайба, шпилька, саморіз по металу, дюбель ударний з шурупом</t>
  </si>
  <si>
    <t>UA-2024-02-16-003732-a</t>
  </si>
  <si>
    <t>https://prozorro.gov.ua/tender/UA-2024-02-16-003732-a</t>
  </si>
  <si>
    <t>Роботи з з будівництва розвантажувальних ТП -10/0,4кВ підрядним способом в Івано-Франківський області (п.1.2.3 ІП2024)</t>
  </si>
  <si>
    <t>UA-2024-02-14-011311-a</t>
  </si>
  <si>
    <t>https://prozorro.gov.ua/tender/UA-2024-02-14-011311-a</t>
  </si>
  <si>
    <t>Комплект вимірювального обладнання для потреб виробничих бригад ( п.7.1.5 ІП 2024)</t>
  </si>
  <si>
    <t>Обладнання та прилади для експлуатації та випробувань електричних мереж для потреб СДІЗПЕ</t>
  </si>
  <si>
    <t>UA-2024-02-20-013876-a</t>
  </si>
  <si>
    <t>https://prozorro.gov.ua/tender/UA-2024-02-20-013876-a</t>
  </si>
  <si>
    <t>Комплекти інструментів для виробничих бригад (п.7.1.6, 7.1.1,7.1.3 ІП 2024)</t>
  </si>
  <si>
    <t>UA-2024-02-20-013829-a</t>
  </si>
  <si>
    <t>Трансформатори напруги ( п.2.11.2.2 ІП 2024)</t>
  </si>
  <si>
    <t>https://prozorro.gov.ua/tender/UA-2024-02-20-013566-a</t>
  </si>
  <si>
    <t>Роботи з реконструкції автоматизованої системи диспетчерського технологічного управління (АСДТУ) із заміною процесорної плати ПС 35/10 кВ Тисмениця</t>
  </si>
  <si>
    <t>UA-2024-02-20-010804-a</t>
  </si>
  <si>
    <t>https://prozorro.gov.ua/tender/UA-2024-02-20-010804-a</t>
  </si>
  <si>
    <t>Роботи з реконструкції автоматизованої системи диспетчерського технологічного управління (АСДТУ) із заміною процесорної плати ПС 35/10 кВ КСМ</t>
  </si>
  <si>
    <t>https://prozorro.gov.ua/tender/UA-2024-02-20-010545-a</t>
  </si>
  <si>
    <t>UA-2024-02-20-010545-a</t>
  </si>
  <si>
    <t>Роботи з реконструкції автоматизованої системи диспетчерського технологічного управління (АСДТУ) із заміною процесорної плати ПС 35/10 кВ Лисець</t>
  </si>
  <si>
    <t>https://prozorro.gov.ua/tender/UA-2024-02-20-010201-a</t>
  </si>
  <si>
    <t>UA-2024-02-20-010201-a</t>
  </si>
  <si>
    <t>Роботи з реконструкції автоматизованої системи диспетчерського технологічного управління (АСДТУ) із заміною процесорної плати ПС 35/10/6 кВ Озерна</t>
  </si>
  <si>
    <t>https://prozorro.gov.ua/tender/UA-2024-02-22-002247-a</t>
  </si>
  <si>
    <t>UA-2024-02-22-002247-a</t>
  </si>
  <si>
    <t>Роботи з реконструкції автоматизованої системи диспетчерського технологічного управління (АСДТУ) із заміною процесорної плати ПС 35/10 кВ Яворівка</t>
  </si>
  <si>
    <t>UA-2024-02-22-001995-a</t>
  </si>
  <si>
    <t>https://prozorro.gov.ua/tender/UA-2024-02-22-001995-a</t>
  </si>
  <si>
    <t>Роботи з реконструкції автоматизованої системи диспетчерського технологічного управління (АСДТУ) із заміною процесорної плати ПС 35/10 кВ Льонозавод</t>
  </si>
  <si>
    <t>https://prozorro.gov.ua/tender/UA-2024-02-22-001592-a</t>
  </si>
  <si>
    <t>UA-2024-02-22-001592-a </t>
  </si>
  <si>
    <t>Портативний аналізатор параметрів якості електричної енергії ( п.7. 12 ІП 2024)</t>
  </si>
  <si>
    <t>https://prozorro.gov.ua/tender/UA-2024-02-21-013708-a</t>
  </si>
  <si>
    <t>UA-2024-02-21-013708-a</t>
  </si>
  <si>
    <t>Розробка проектно-кошторисної документації: «Реконструкція ПС 35/10 кВ Яремче із заміною силових трансформаторів Т-1 і Т-2 м. Яремче, Надвірнянського району, Івано-Франківської області» (ІП-2024)</t>
  </si>
  <si>
    <t>https://prozorro.gov.ua/tender/UA-2024-02-21-012877-a</t>
  </si>
  <si>
    <t>UA-2024-02-21-012877-a</t>
  </si>
  <si>
    <t>Розробка проектно-кошторисної документації: «Реконструкція ПС-110/35/10 кВ «Ільці», с. Ільці Верховинської селищної громади, Верховинського району, Івано-Франківської області.»; «Реконструкція ПС-110/35/10 кВ Ворохта із заміною силового трансформатора Т-2 смт. Ворохта, Надвірнянського району, Івано-Франківської області» (ІП-2024)</t>
  </si>
  <si>
    <t>https://prozorro.gov.ua/tender/UA-2024-02-21-012543-a</t>
  </si>
  <si>
    <t>UA-2024-02-21-012543-a</t>
  </si>
  <si>
    <t>Роботи з реконструкції автоматизованої системи диспетчерського технологічного управління (АСДТУ) із заміною процесорної плати ПС 35/6 кВ Нафтобурмаш</t>
  </si>
  <si>
    <t>UA-2024-02-21-010873-a</t>
  </si>
  <si>
    <t>https://prozorro.gov.ua/tender/UA-2024-02-21-010873-a</t>
  </si>
  <si>
    <t>Роботи з реконструкції автоматизованої системи диспетчерського технологічного управління (АСДТУ) із заміною процесорної плати ПС 35/10 кВ Лука</t>
  </si>
  <si>
    <t>https://prozorro.gov.ua/tender/UA-2024-02-21-010519-a</t>
  </si>
  <si>
    <t>UA-2024-02-21-010519-a </t>
  </si>
  <si>
    <t>Роботи з реконструкції автоматизованої системи диспетчерського технологічного управління (АСДТУ) із заміною процесорної плати ПС 35/10 кВ Студінка</t>
  </si>
  <si>
    <t>https://prozorro.gov.ua/tender/UA-2024-02-21-009895-a</t>
  </si>
  <si>
    <t>UA-2024-02-21-009895-a</t>
  </si>
  <si>
    <t>Бігунок, отводка, втулка, вал, вінця, вкладиш, втулка, подушка, подушки, герметик, глушник, головна пара, датчик кисню, диск відрізний, датчик положення, диск гальмівний, диск зчеплення, датчик масових витрат, датчик тиску масла, дзеркало бічного, очисник фільтру, очисник поверхні, замок, камера, колодка гальмівна, клема, диск зчеплення, кожух робочий, гальмо, каретка бічних дверей, котушка запалювання, прокладка, диск зчеплення, кришка стартера, лампа головного світла, ліхтарі, насоси водяні та паливопідкачуючі, пальці амортизатора, поршні, подушки ресори, підшипники, підсилювач гальма, ролик, рукав, реле інтегральне, резонатор, синхронізатор, сальник , стартер, свічка запалювання, трубка приймальна, паливопровід, дисків зчеплення, фільтуючий елементу повітря,фільтр масляний, фара, циліндр шестерні, рукав, щітка</t>
  </si>
  <si>
    <t xml:space="preserve">ремонтна програма  </t>
  </si>
  <si>
    <t>ремонт транспортних засобів</t>
  </si>
  <si>
    <t>https://prozorro.gov.ua/tender/UA-2024-02-21-004277-a</t>
  </si>
  <si>
    <t>UA-2024-02-21-004277-a</t>
  </si>
  <si>
    <t>не відбулись</t>
  </si>
  <si>
    <t>відхилено учасника</t>
  </si>
  <si>
    <t>Викладено в договорі</t>
  </si>
  <si>
    <t>UA-2024-02-22-001592-a</t>
  </si>
  <si>
    <t>Роботи з реконструкції автоматизованої системи диспетчерського технологічного управління (АСДТУ) із заміною процесорної плати ПС 35/10 кВ Дички (ІП-2024)</t>
  </si>
  <si>
    <t>https://prozorro.gov.ua/tender/UA-2024-02-23-000894-a</t>
  </si>
  <si>
    <t>UA-2024-02-23-000894-a</t>
  </si>
  <si>
    <t>Реконструкція трансформаторної підстанції із заміною шафи ТП на КТПС та заміною силового трансформатора на 100 /10/0,4 кВ в Івано-Франківській області.( п.1.1.7.35-1.1.7.48 ІП2024)</t>
  </si>
  <si>
    <t>https://prozorro.gov.ua/tender/UA-2024-02-23-003301-a</t>
  </si>
  <si>
    <t>UA-2024-02-23-003301-a</t>
  </si>
  <si>
    <t>Роботи з реконструкції трансформаторної підстанції із заміною силового трансформатора на ТМГ 63/100/160/250/400кВА в Івано-Франківській області ( п.1.1.10.4,1.1.10.5,1.1.11.1,1.1.12.11-1.1.12.14,1.1.13.2,1.1.13.4,1.1.13,7-1.1.13.9,1.1.14.1-1.1.14.3 ІП 2024)</t>
  </si>
  <si>
    <t>https://prozorro.gov.ua/tender/UA-2024-02-23-003663-a</t>
  </si>
  <si>
    <t>UA-2024-02-23-003663-a</t>
  </si>
  <si>
    <t>Роботи з будівництва розвантажувальних ТП -10/0,4кВ та мереж до них в Івано-Франківський області ( п.1.2.2.68,1.2.2.69,1.2.2.73,1.2.2.87,1.2.2.89 ІП 2024)</t>
  </si>
  <si>
    <t>https://prozorro.gov.ua/tender/UA-2024-02-23-003944-a</t>
  </si>
  <si>
    <t>UA-2024-02-23-003944-a </t>
  </si>
  <si>
    <t>Роботи з будівництва розвантажувальних ТП -10/0,4кВ та мереж до них в Івано-Франківський області (п.1.2.2.18, 1.2.2.32, 1.2.2.34, 1.2.2.43, 1.2.2.50, 1.2.2.57, 1.2.2.67 ІП 2024)</t>
  </si>
  <si>
    <t>https://prozorro.gov.ua/tender/UA-2024-02-23-005078-a</t>
  </si>
  <si>
    <t>UA-2024-02-23-005078-a</t>
  </si>
  <si>
    <t>Роботи з реконструкції автоматизованої системи диспетчерського технологічного управління (АСДТУ) із заміною процесорної плати ПС 110/35/10 кВ Городенка (ІП2024)</t>
  </si>
  <si>
    <t>Роботи з реконструкції автоматизованої системи диспетчерського технологічного управління (АСДТУ) із заміною процесорної плати ПС 35/10 кВ Старуня (ІП2024)</t>
  </si>
  <si>
    <t>https://prozorro.gov.ua/tender/UA-2024-02-23-005593-a</t>
  </si>
  <si>
    <t>UA-2024-02-23-005593-a</t>
  </si>
  <si>
    <t>https://prozorro.gov.ua/tender/UA-2024-02-23-005783-a</t>
  </si>
  <si>
    <t>UA-2024-02-23-005783-a</t>
  </si>
  <si>
    <t>Роботи з реконструкції трансформаторної підстанції із заміною силового трансформатора в Івано-Франківській області ( п.1.1.12.1,1.1.12.7-1.1.12.10, 1.1.12.15-1.1.12.21 ІП 2024)</t>
  </si>
  <si>
    <t>https://prozorro.gov.ua/tender/UA-2024-02-23-005947-a</t>
  </si>
  <si>
    <t>UA-2024-02-23-005947-a</t>
  </si>
  <si>
    <t>Роботи з реконструкції автоматизованої системи диспетчерського технологічного управління (АСДТУ) із заміною процесорної плати ПС 35/10 кВ Битків (ІП2024)</t>
  </si>
  <si>
    <t>Роботи з реконструкції автоматизованої системи диспетчерського технологічного управління (АСДТУ) із заміною процесорної плати ПС 35/10 кВ Дрентруби (ІП2024)</t>
  </si>
  <si>
    <t>Роботи з реконструкції автоматизованої системи диспетчерського технологічного управління (АСДТУ) із заміною процесорної плати ПС 35/10 кВ Ковалівка (ІП2024)</t>
  </si>
  <si>
    <t>Роботи з реконструкції автоматизованої системи диспетчерського технологічного управління (АСДТУ) із заміною процесорної плати ПС 35/10 кВ Говерла (ІП2024)</t>
  </si>
  <si>
    <t>https://prozorro.gov.ua/tender/UA-2024-02-26-001223-a</t>
  </si>
  <si>
    <t>UA-2024-02-26-001223-a</t>
  </si>
  <si>
    <t>https://prozorro.gov.ua/tender/UA-2024-02-26-001392-a</t>
  </si>
  <si>
    <t>UA-2024-02-26-001392-a</t>
  </si>
  <si>
    <t>https://prozorro.gov.ua/tender/UA-2024-02-26-001625-a</t>
  </si>
  <si>
    <t>UA-2024-02-26-001625-a</t>
  </si>
  <si>
    <t>https://prozorro.gov.ua/tender/UA-2024-02-26-001876-a</t>
  </si>
  <si>
    <t>UA-2024-02-26-001876-a</t>
  </si>
  <si>
    <t>Трансформатори струму та напруги ( п.2.11.1.2,2.4.4.2,2.4.5.2,2.11.3.2 ІП 2024)</t>
  </si>
  <si>
    <t>https://prozorro.gov.ua/tender/UA-2024-02-26-003358-a</t>
  </si>
  <si>
    <t>UA-2024-02-26-003358-a </t>
  </si>
  <si>
    <t>Комплект ручного інструменту для виробничих служб ( п.7.3.2. та п.7.5.5. ІП 2024)</t>
  </si>
  <si>
    <t>https://prozorro.gov.ua/tender/UA-2024-02-26-009867-a</t>
  </si>
  <si>
    <t>UA-2024-02-26-009867-a</t>
  </si>
  <si>
    <t>Генератор інверторний бензиновий Konner&amp;Sohnen KS 4000 IE S</t>
  </si>
  <si>
    <t>https://prozorro.gov.ua/tender/UA-2024-02-26-009876-a</t>
  </si>
  <si>
    <t>UA-2024-02-26-009876-a</t>
  </si>
  <si>
    <t>Комплект ручного інструменту для виробничих служб та шліфмашина (п.7.4.4 та п.7.5.1 ІП 2024)</t>
  </si>
  <si>
    <t>Фарба та емаль</t>
  </si>
  <si>
    <t>Випробувальний комплекс для тестування ПРЗА (п.7.4.3 ІП 2024)</t>
  </si>
  <si>
    <t>ремонтна програма</t>
  </si>
  <si>
    <t>https://prozorro.gov.ua/tender/UA-2024-02-08-012256-a</t>
  </si>
  <si>
    <t>11..03.2024</t>
  </si>
  <si>
    <t>https://prozorro.gov.ua/tender/UA-2024-02-19-002176-a</t>
  </si>
  <si>
    <t>UA-2024-02-19-002176-a</t>
  </si>
  <si>
    <t>Обладнання та прилади для експлуатації та випробувань електричних мереж для потреб СДІЗПЕ та СПС</t>
  </si>
  <si>
    <t xml:space="preserve">Обладнання та прилади для експлуатації та випробувань електричних мереж для потреб СДІЗПЕ </t>
  </si>
  <si>
    <t>Обладнання та прилади для експлуатації та випробувань електричних мереж для потреб РЗА та СПС</t>
  </si>
  <si>
    <t>Ремонт підстанцій</t>
  </si>
  <si>
    <t xml:space="preserve">Обладнання та прилади для експлуатації та випробувань електричних мереж для потреб РЗА </t>
  </si>
  <si>
    <t>Порохотяг будівельний ( 7.5.2 ІП 2024)</t>
  </si>
  <si>
    <t>Обладнання та прилади для експлуатації та випробувань електричних мереж для потреб СПС</t>
  </si>
  <si>
    <t>Мотокоси ( п.7.5.3 ІП 2024)</t>
  </si>
  <si>
    <t>Компресор ( п.7.5.4 ІП 2024)</t>
  </si>
  <si>
    <t>Емаль</t>
  </si>
  <si>
    <t>Ремонт трансформаторних підстанцій</t>
  </si>
  <si>
    <t>Блок живлення, джерело безперебійного живлення, інвентор, перетворювач, блок захисту ліній</t>
  </si>
  <si>
    <t>Ремонт обладнання для релейного захисту ліній</t>
  </si>
  <si>
    <t>Комплект для пошуку пошкоджень кабельної оболонки ( п.7.2 ІП2024)</t>
  </si>
  <si>
    <t>Комплект для пошуку пошкоджень кабельної оболонки філій СКМ</t>
  </si>
  <si>
    <t>Розробка проектно-кошторисної документації: «Реконструкція ПС 35/10 кВ Вигода із заміною силових трансформаторів Т-1 і Т-2 смт. Вигода, Калуського району, Івано-Франківської області, Реконструкція ПС 35/10 кВ Рожнятів із заміною силового трансформатора Т-1 смт. Рожнятів, Калуського району, Івано-Франківської області» (ІП-2024)</t>
  </si>
  <si>
    <t>Проектування мереж 35/110 кВ</t>
  </si>
  <si>
    <t>Трансформатори струму ( п.2.4.1.2,2.4.2.2.,2.4.3.2 ІП 2024)</t>
  </si>
  <si>
    <t>Модернізація вимірювальних комплексів із заміною трансформаторів струму</t>
  </si>
  <si>
    <t>Комплект акумуляторного інструменту для потреб служби ліній ( п.7.9.4 ІП 2024)</t>
  </si>
  <si>
    <t>Обладнання та прилади для експлуатації та випробувань електричних мереж для потреб СЛЕ</t>
  </si>
  <si>
    <t>Комплект ручного інструменту та знаряддя для потреб служби ліній ( п.7.9.1 ІП 2024)</t>
  </si>
  <si>
    <t>Комплект ручного інструменту для потреб служби приладів обліку та автоматизації ( п.7.7.2 ІП 2024)</t>
  </si>
  <si>
    <t>Обладнання та прилади для експлуатації та випробувань електричних мереж для потреб інших служб</t>
  </si>
  <si>
    <t>Точильно-шліфувальний верстат ( п.7.7.1 ІП 2024)</t>
  </si>
  <si>
    <t>Роботи з будівництва розвантажувальної ТП для розвантаження ТП-317 с. Горішнє Залуччя, Снятинської територіальної громади, Коломийського району, Івано-Франківської області (Л-1 від КТП-33-317 с. Горішнє Залуччя). ІП-2024</t>
  </si>
  <si>
    <t>Проектування будівництва розвантажувальних ТП 6-10/0,4 кВ</t>
  </si>
  <si>
    <t>Роботи з будівництва розвантажувальної ТП для розвантаження ТП-57 с. Русів, Снятинської територіальної громади, Коломийського району, Івано-Франківської області (Л-2 від КТП-33-57 с. Русів). ІП-2024</t>
  </si>
  <si>
    <t>Роботи з будівництва розвантажувальної ТП 10/0,4 кВ для розвантаження ТП-127 та ПЛ-10 кВ, ПЛ-0,4 кВ для підключення проектованого ТП-10/0,4 кВ с. Старий Угринів Новицької територіальної громади, Калуського району, Івано-Франківської області (Л-6 від КТП-25-127 с. Старий Угринів). ІП-2024</t>
  </si>
  <si>
    <t>Технічне переоснащення вимірювальних комплексів</t>
  </si>
  <si>
    <t xml:space="preserve">ремонт обладнання релейного захисту мереж </t>
  </si>
  <si>
    <t>Електротехнічна лабораторія ЕТЛ - 35 на базі автомобіля Peugeot Boxer L3H2 (ІП-2024)</t>
  </si>
  <si>
    <t>Роботи з реконструкції автоматизованої системи диспетчерського технологічного управління (АСДТУ) ПС 110/35/10кВ Опорна ( п.3.1.1.26 ІП 2024)</t>
  </si>
  <si>
    <t>Капітальний ремонт покрівлі складських приміщень на території центральної бази філії «Коломийська»</t>
  </si>
  <si>
    <t>Ремонт приміщень</t>
  </si>
  <si>
    <t>Послуги з повірки засобів вимірювальної техніки та інші метрологічні послуги</t>
  </si>
  <si>
    <t>Планова повірка РЗВТ</t>
  </si>
  <si>
    <t>Роботи з «Будівництва цеху по ремонту обладнання та учбового комбінату з контакт-центром АТ «Прикарпаттяобленерго» на вул. Індустріальній, 34 у м. Івано-Франківську»(ІП-2024).</t>
  </si>
  <si>
    <t>Нове будівництво</t>
  </si>
  <si>
    <t>Послуги з повірки засобів вимірювальної техніки, приладів, засобів обліку та інші метрологічні послуги</t>
  </si>
  <si>
    <t>Вертикальний вимикач-роз’єднювач та корпус пластиковий</t>
  </si>
  <si>
    <t>Комплект вимірювального обладнання , 2 лота ( п.7.4.1. та 7.4.2. ІП 2024)</t>
  </si>
  <si>
    <t>Обладнання та прилади для експлуатації та випробувань електричних мереж для потреб РСЗА</t>
  </si>
  <si>
    <t>Сушильна шафа ( п.7.3.4 ІП 2024)</t>
  </si>
  <si>
    <t>Комплект запчастин для GPS/GNSS приладів(віха телескопічна, комплект кріплення та комплект для роботи приладу ( п.7.1.4 ІП 2024)</t>
  </si>
  <si>
    <t>Мегаомметр та комплект змінного струму, 2 лота ( п.7.3.6 та 7.3.7 ІП 2024)</t>
  </si>
  <si>
    <t>Набір заточний для ланцюгів б/п, напилок круглий для заточування ланцюгів бензопил, ланцюг бензопили, ланцюг висоторіза, шина висоторіза, шина бензопили, ніж газонокосарки, шнек машини для розкидання піску, щітка нейлонової підмітальної машини, корд тримерний мотокоси, головка тримерна мотокоси, ніж 2,3,4-лопатевий, пильне полотно, фільтр паливний до бензоінструменту</t>
  </si>
  <si>
    <t>Ремонт бензоінструменту</t>
  </si>
  <si>
    <t>Електричні реле, 2 лота</t>
  </si>
  <si>
    <t>Ремонт обладнання</t>
  </si>
  <si>
    <t>Вимірювальний трансформатор ( п.7.3.9 ІП 2024)</t>
  </si>
  <si>
    <t>Комплект виробничого обладнання для потреб бригад з перевірки засобів обліку та точок комерційного обліку, 2 лота (п.7.6.1 та 7.6.2 ІП 2024)</t>
  </si>
  <si>
    <t>Обладнання та прилади для експлуатації та випробувань електричних мереж для потреб ВАЕ</t>
  </si>
  <si>
    <t>Клей: універсальний, герметик бітумний, монтажна піна, клею-герметику, епоксидний, силіконова змазка, термопаста, клей різний</t>
  </si>
  <si>
    <t>Роботи з розробки проектно- кошторисної документації на реконструкцію ПЛ-35 кВ "Ворохта-Ільці" із переведенням на клас напруги 110 кВ, Верховинського та Надвірнянського районів, Івано-Франківської області</t>
  </si>
  <si>
    <t>Вентилятор охолодження трансформатора</t>
  </si>
  <si>
    <t xml:space="preserve">ремонт трансформаторів </t>
  </si>
  <si>
    <t>https://prozorro.gov.ua/tender/UA-2024-02-23-010695-a</t>
  </si>
  <si>
    <t>UA-2024-02-23-010695-a</t>
  </si>
  <si>
    <t>Ремонт кабельних ліній</t>
  </si>
  <si>
    <t>https://prozorro.gov.ua/tender/UA-2024-02-23-011814-a</t>
  </si>
  <si>
    <t>UA-2024-02-23-011814-a </t>
  </si>
  <si>
    <t>комплекти</t>
  </si>
  <si>
    <t>М.П. (за наявності)</t>
  </si>
  <si>
    <t>Комплект талей важільних ручних ланцюгових для потреб СЛЕ ( п.7.9.2 ІП 2024)</t>
  </si>
  <si>
    <t>https://prozorro.gov.ua/tender/UA-2024-02-26-011629-a</t>
  </si>
  <si>
    <t>UA-2024-02-26-011629-a</t>
  </si>
  <si>
    <t>https://prozorro.gov.ua/tender/UA-2024-02-26-011681-a</t>
  </si>
  <si>
    <t>UA-2024-02-26-011681-a</t>
  </si>
  <si>
    <t>https://prozorro.gov.ua/tender/UA-2024-02-26-012204-a</t>
  </si>
  <si>
    <t>UA-2024-02-26-012204-a</t>
  </si>
  <si>
    <t>https://prozorro.gov.ua/tender/UA-2024-02-26-012518-a</t>
  </si>
  <si>
    <t>UA-2024-02-26-012518-a</t>
  </si>
  <si>
    <t>https://prozorro.gov.ua/tender/UA-2024-02-26-012613-a</t>
  </si>
  <si>
    <t>UA-2024-02-26-012613-a</t>
  </si>
  <si>
    <t>https://prozorro.gov.ua/tender/UA-2024-02-26-012739-a</t>
  </si>
  <si>
    <t>UA-2024-02-26-012739-a</t>
  </si>
  <si>
    <t>https://prozorro.gov.ua/tender/UA-2024-02-27-010383-a</t>
  </si>
  <si>
    <t>UA-2024-02-27-010383-a</t>
  </si>
  <si>
    <t>https://prozorro.gov.ua/tender/UA-2024-02-27-010571-a</t>
  </si>
  <si>
    <t>UA-2024-02-27-010571-a</t>
  </si>
  <si>
    <t>https://prozorro.gov.ua/tender/UA-2024-02-28-011437-a</t>
  </si>
  <si>
    <t>UA-2024-02-28-011437-a </t>
  </si>
  <si>
    <t>https://prozorro.gov.ua/tender/UA-2024-02-29-008677-a</t>
  </si>
  <si>
    <t>UA-2024-02-29-008677-a</t>
  </si>
  <si>
    <t>https://prozorro.gov.ua/tender/UA-2024-03-01-010532-a</t>
  </si>
  <si>
    <t>UA-2024-03-01-010532-a</t>
  </si>
  <si>
    <t>https://prozorro.gov.ua/tender/UA-2024-03-01-010626-a</t>
  </si>
  <si>
    <t>UA-2024-03-01-010626-a</t>
  </si>
  <si>
    <t>https://prozorro.gov.ua/tender/UA-2024-03-01-010704-a</t>
  </si>
  <si>
    <t>UA-2024-03-01-010704-a </t>
  </si>
  <si>
    <t>https://prozorro.gov.ua/tender/UA-2024-03-01-010806-a</t>
  </si>
  <si>
    <t>UA-2024-03-01-010806-a</t>
  </si>
  <si>
    <t>https://prozorro.gov.ua/tender/UA-2024-03-01-010925-a</t>
  </si>
  <si>
    <t>UA-2024-03-01-010925-a</t>
  </si>
  <si>
    <t>https://prozorro.gov.ua/tender/UA-2024-03-04-010959-a</t>
  </si>
  <si>
    <t>UA-2024-03-04-010959-a </t>
  </si>
  <si>
    <t>https://prozorro.gov.ua/tender/UA-2024-03-04-011212-a</t>
  </si>
  <si>
    <t>UA-2024-03-04-011212-a </t>
  </si>
  <si>
    <t>https://prozorro.gov.ua/tender/UA-2024-03-05-002711-a</t>
  </si>
  <si>
    <t>UA-2024-03-05-002711-a</t>
  </si>
  <si>
    <t>https://prozorro.gov.ua/tender/UA-2024-03-06-005556-a</t>
  </si>
  <si>
    <t>UA-2024-03-06-005556-a</t>
  </si>
  <si>
    <t>https://prozorro.gov.ua/tender/UA-2024-03-06-005750-a</t>
  </si>
  <si>
    <t>UA-2024-03-06-005750-a </t>
  </si>
  <si>
    <t>https://prozorro.gov.ua/tender/UA-2024-03-06-009780-a</t>
  </si>
  <si>
    <t>UA-2024-03-06-009780-a</t>
  </si>
  <si>
    <t>https://prozorro.gov.ua/tender/UA-2024-03-06-011953-a</t>
  </si>
  <si>
    <t>UA-2024-03-06-011953-a </t>
  </si>
  <si>
    <t>https://prozorro.gov.ua/tender/UA-2024-03-07-001467-a</t>
  </si>
  <si>
    <t>UA-2024-03-07-001467-a</t>
  </si>
  <si>
    <t>https://prozorro.gov.ua/tender/UA-2024-03-07-004511-a</t>
  </si>
  <si>
    <t>UA-2024-03-07-004511-a</t>
  </si>
  <si>
    <t>https://prozorro.gov.ua/tender/UA-2024-03-07-008030-a</t>
  </si>
  <si>
    <t>UA-2024-03-07-008030-a </t>
  </si>
  <si>
    <t>https://prozorro.gov.ua/tender/UA-2024-03-07-008913-a</t>
  </si>
  <si>
    <t>UA-2024-03-07-008913-a</t>
  </si>
  <si>
    <t>https://prozorro.gov.ua/tender/UA-2024-03-07-010415-a</t>
  </si>
  <si>
    <t>UA-2024-03-07-010415-a</t>
  </si>
  <si>
    <t>https://prozorro.gov.ua/tender/UA-2024-03-08-004246-a</t>
  </si>
  <si>
    <t>UA-2024-03-08-004246-a </t>
  </si>
  <si>
    <t>https://prozorro.gov.ua/tender/UA-2024-03-08-006285-a</t>
  </si>
  <si>
    <t>UA-2024-03-08-006285-a</t>
  </si>
  <si>
    <t>https://prozorro.gov.ua/tender/UA-2024-03-08-006693-a</t>
  </si>
  <si>
    <t>UA-2024-03-08-006693-a </t>
  </si>
  <si>
    <t>https://prozorro.gov.ua/tender/UA-2024-03-11-002387-a</t>
  </si>
  <si>
    <t>UA-2024-03-11-002387-a</t>
  </si>
  <si>
    <t>1090 та 120</t>
  </si>
  <si>
    <t>https://prozorro.gov.ua/tender/UA-2024-03-11-003012-a</t>
  </si>
  <si>
    <t>UA-2024-03-11-003012-a</t>
  </si>
  <si>
    <t>https://prozorro.gov.ua/tender/UA-2024-03-11-004598-a</t>
  </si>
  <si>
    <t>UA-2024-03-11-004598-a</t>
  </si>
  <si>
    <t>https://prozorro.gov.ua/tender/UA-2024-03-11-009838-a</t>
  </si>
  <si>
    <t>UA-2024-03-11-009838-a</t>
  </si>
  <si>
    <t>https://prozorro.gov.ua/tender/UA-2024-03-11-011954-a</t>
  </si>
  <si>
    <t>UA-2024-03-11-011954-a </t>
  </si>
  <si>
    <t>https://prozorro.gov.ua/tender/UA-2024-03-12-001169-a</t>
  </si>
  <si>
    <t>UA-2024-03-12-001169-a</t>
  </si>
  <si>
    <t>https://prozorro.gov.ua/tender/UA-2024-03-12-002739-a</t>
  </si>
  <si>
    <t>UA-2024-03-12-002739-a</t>
  </si>
  <si>
    <t>https://prozorro.gov.ua/tender/UA-2024-03-12-005696-a</t>
  </si>
  <si>
    <t>UA-2024-03-12-005696-a</t>
  </si>
  <si>
    <t>Капітальний ремонт з влаштуванням шатрових дахів над будівлями ЗТП № 14 (с. Хутір Будилів), ЗТП № 45 (м. Городенка), ЗТП № 80 (с. Братишів) та ЗТП № 225 (смт. Заболотів) філії «Східна»</t>
  </si>
  <si>
    <t>штуки / кг</t>
  </si>
  <si>
    <t>https://prozorro.gov.ua/tender/UA-2024-03-12-012045-a</t>
  </si>
  <si>
    <t>UA-2024-03-12-012045-a</t>
  </si>
  <si>
    <t>метри/ кг</t>
  </si>
  <si>
    <t>штуки/кг</t>
  </si>
  <si>
    <t>https://prozorro.gov.ua/tender/UA-2024-03-12-012450-a</t>
  </si>
  <si>
    <t>UA-2024-03-12-012450-a</t>
  </si>
  <si>
    <t>https://prozorro.gov.ua/tender/UA-2024-03-12-013095-a</t>
  </si>
  <si>
    <t>UA-2024-03-12-013095-a </t>
  </si>
  <si>
    <t>https://prozorro.gov.ua/tender/UA-2024-03-13-004723-a</t>
  </si>
  <si>
    <t>UA-2024-03-13-004723-a</t>
  </si>
  <si>
    <t>Сервер та дискова полиця ( п.4.1.2.1 та 4.1.2.2. ІП 2024)</t>
  </si>
  <si>
    <t>UA-2024-03-14-011931-a</t>
  </si>
  <si>
    <t>https://prozorro.gov.ua/tender/UA-2024-03-14-011931-a</t>
  </si>
  <si>
    <t>Трансформатори струму та напруги</t>
  </si>
  <si>
    <t>Заміна застарілих трансформаторів</t>
  </si>
  <si>
    <t>UA-2024-03-15-004085-a</t>
  </si>
  <si>
    <t>https://prozorro.gov.ua/tender/UA-2024-03-15-004085-a</t>
  </si>
  <si>
    <t>UA-2024-03-15-004698-a</t>
  </si>
  <si>
    <t xml:space="preserve"> Будівництво розвантажувальних ТП-10/0,4 кВ та мереж до них</t>
  </si>
  <si>
    <t>https://prozorro.gov.ua/tender/UA-2024-03-15-004698-a</t>
  </si>
  <si>
    <t>Послуги з ремонту та технічного обслуговування техніки (бензопили, генератори, мотопомпа, мотокоса, газонокосарка, трімер, кутова шліфмашина, відраційна шліфмашина, зварювальний апарат, гайковерт, дриль електричний, дриль-шуруповерт, перфоратор, молоток-відбійний, мінімийка, компресор, пневмогайковерт)</t>
  </si>
  <si>
    <t>Послуги з ремонту та технічного обслуговування бензоінструменту</t>
  </si>
  <si>
    <t>https://prozorro.gov.ua/tender/UA-2024-03-15-006352-a</t>
  </si>
  <si>
    <t>UA-2024-03-15-006352-a</t>
  </si>
  <si>
    <t>Бендикс стартера, бензонасос, вкладиші шатунні, вал карданний, розподільчий,втулка амортизатора, стабілізатора, гайка вторинного валу, вісь, герметик, глушник, гідротолкач, головка блока, датчик кисню, дзеркало, диск зчеплення, диск нажимний, замок дверний, карбюратор, колодка гальма, комлект прокладок двигуна, корзина, колодка гальма задня, куліса переключення,кришка розподільника,кришка рукава, клема, лампа,локер, ліхтар задній,муфта вижимна,муфта насосна, насосо,наконечник, опора, поршень, палець, підшипник, подушка, рідіатор,розподільник, реле, резонатор,ручка дверей, сальник, сайленблок, стартер, свічка запалювання, синхронізатор,склоочисник, трубка прийомна, тяга стабілізатора, ущільнювач дверей,фільтр масляний, фільтр повітря, паливний, фара, циліндр, шестерня, шланг, якір стратера</t>
  </si>
  <si>
    <t>Послуги з ремонту автотранспорту</t>
  </si>
  <si>
    <t>штуки/комплекти</t>
  </si>
  <si>
    <t>https://prozorro.gov.ua/tender/UA-2024-03-15-010430-a</t>
  </si>
  <si>
    <t>UA-2024-03-15-010430-a </t>
  </si>
  <si>
    <t>Пакети програмного забезпечення для захисту від вірусів ( п.4.2.2.5 ІП 2024)</t>
  </si>
  <si>
    <t>пакети</t>
  </si>
  <si>
    <t>https://prozorro.gov.ua/tender/UA-2024-03-18-007529-a</t>
  </si>
  <si>
    <t>UA-2024-03-18-007529-a</t>
  </si>
  <si>
    <t>https://prozorro.gov.ua/tender/UA-2024-03-18-012285-a</t>
  </si>
  <si>
    <t>UA-2024-03-18-012285-a </t>
  </si>
  <si>
    <t>Бригадний автомобіль (5+місць)( п.6.1. ІП 2024)</t>
  </si>
  <si>
    <t>https://prozorro.gov.ua/tender/UA-2024-02-20-013829-a</t>
  </si>
  <si>
    <t>закупівля не відбулась</t>
  </si>
  <si>
    <t>комплекти/штуки</t>
  </si>
  <si>
    <t>закупівля не відбулась, відхилено учасника</t>
  </si>
  <si>
    <t>розгляд пропозицій</t>
  </si>
  <si>
    <t>торги відмінено</t>
  </si>
  <si>
    <t>https://prozorro.gov.ua/tender/UA-2024-03-21-002158-a</t>
  </si>
  <si>
    <t>UA-2024-03-21-002158-a</t>
  </si>
  <si>
    <t>Акумулятор стаціонарний (з комплектом обв’язки)</t>
  </si>
  <si>
    <t>Для проведення ремонту підстанцій</t>
  </si>
  <si>
    <t>Роботи з реконструкції обладнання телемеханіки на ПС 110/35/10кВ Галич та ПС 110/10кВ Болехів,2 лота ( п.3 1.1.28,3.1.1.29 ІП 2024)</t>
  </si>
  <si>
    <t>https://prozorro.gov.ua/tender/UA-2024-03-21-004970-a</t>
  </si>
  <si>
    <t>UA-2024-03-21-004970-a</t>
  </si>
  <si>
    <t>https://prozorro.gov.ua/tender/UA-2024-03-21-010092-a</t>
  </si>
  <si>
    <t>UA-2024-03-21-010092-a</t>
  </si>
  <si>
    <t>2 лоти не відбулись,  відхилено учасників</t>
  </si>
  <si>
    <t>Капітальний ремонт з влаштуванням покрівель з ПВХ-мембрани над будівлями ЗТП № 7(смт. Войнилів), ЗТП №164 (с. Середнє), ЗТП № 184 (с. Томашівці) та ЗТП №441 (м. Калуш) філії «Західна»</t>
  </si>
  <si>
    <t>https://prozorro.gov.ua/tender/UA-2024-03-22-005617-a</t>
  </si>
  <si>
    <t>UA-2024-03-22-005617-a</t>
  </si>
  <si>
    <t>закупівля не відбулась, відсутність учасників</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</si>
</sst>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р.&quot;;\-#,##0&quot;р.&quot;"/>
    <numFmt numFmtId="191" formatCode="#,##0&quot;р.&quot;;[Red]\-#,##0&quot;р.&quot;"/>
    <numFmt numFmtId="192" formatCode="#,##0.00&quot;р.&quot;;\-#,##0.00&quot;р.&quot;"/>
    <numFmt numFmtId="193" formatCode="#,##0.00&quot;р.&quot;;[Red]\-#,##0.00&quot;р.&quot;"/>
    <numFmt numFmtId="194" formatCode="_-* #,##0&quot;р.&quot;_-;\-* #,##0&quot;р.&quot;_-;_-* &quot;-&quot;&quot;р.&quot;_-;_-@_-"/>
    <numFmt numFmtId="195" formatCode="_-* #,##0_р_._-;\-* #,##0_р_._-;_-* &quot;-&quot;_р_._-;_-@_-"/>
    <numFmt numFmtId="196" formatCode="_-* #,##0.00&quot;р.&quot;_-;\-* #,##0.00&quot;р.&quot;_-;_-* &quot;-&quot;??&quot;р.&quot;_-;_-@_-"/>
    <numFmt numFmtId="197" formatCode="_-* #,##0.00_р_._-;\-* #,##0.00_р_._-;_-* &quot;-&quot;??_р_._-;_-@_-"/>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_ ;[Red]\-#,##0.000\ "/>
    <numFmt numFmtId="203" formatCode="#,##0_ ;[Red]\-#,##0\ "/>
    <numFmt numFmtId="204" formatCode="#,##0.0_ ;[Red]\-#,##0.0\ "/>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mmm/yyyy"/>
  </numFmts>
  <fonts count="78">
    <font>
      <sz val="10"/>
      <name val="Arial"/>
      <family val="0"/>
    </font>
    <font>
      <sz val="8"/>
      <name val="Arial"/>
      <family val="2"/>
    </font>
    <font>
      <u val="single"/>
      <sz val="10"/>
      <color indexed="12"/>
      <name val="Arial Cyr"/>
      <family val="0"/>
    </font>
    <font>
      <u val="single"/>
      <sz val="10"/>
      <color indexed="36"/>
      <name val="Arial"/>
      <family val="2"/>
    </font>
    <font>
      <sz val="10"/>
      <name val="Arial CE"/>
      <family val="0"/>
    </font>
    <font>
      <sz val="10"/>
      <name val="Times New Roman"/>
      <family val="1"/>
    </font>
    <font>
      <sz val="11"/>
      <name val="Times New Roman"/>
      <family val="1"/>
    </font>
    <font>
      <sz val="10"/>
      <name val="PragmaticaCTT"/>
      <family val="0"/>
    </font>
    <font>
      <sz val="12"/>
      <name val="Times New Roman"/>
      <family val="1"/>
    </font>
    <font>
      <sz val="10"/>
      <name val="Times New Roman Cyr"/>
      <family val="1"/>
    </font>
    <font>
      <i/>
      <sz val="12"/>
      <name val="Times New Roman"/>
      <family val="1"/>
    </font>
    <font>
      <b/>
      <sz val="18"/>
      <name val="Times New Roman"/>
      <family val="1"/>
    </font>
    <font>
      <b/>
      <i/>
      <sz val="12"/>
      <name val="Times New Roman"/>
      <family val="1"/>
    </font>
    <font>
      <sz val="14"/>
      <name val="Times New Roman"/>
      <family val="1"/>
    </font>
    <font>
      <b/>
      <sz val="12"/>
      <name val="Times New Roman"/>
      <family val="1"/>
    </font>
    <font>
      <sz val="10"/>
      <name val="Arial Cyr"/>
      <family val="0"/>
    </font>
    <font>
      <sz val="11"/>
      <color indexed="57"/>
      <name val="Arial"/>
      <family val="2"/>
    </font>
    <font>
      <sz val="11"/>
      <color indexed="8"/>
      <name val="Calibri"/>
      <family val="2"/>
    </font>
    <font>
      <sz val="11"/>
      <color indexed="9"/>
      <name val="Calibri"/>
      <family val="2"/>
    </font>
    <font>
      <i/>
      <sz val="11"/>
      <color indexed="23"/>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sz val="11"/>
      <color indexed="10"/>
      <name val="Times New Roman"/>
      <family val="1"/>
    </font>
    <font>
      <b/>
      <i/>
      <sz val="12"/>
      <color indexed="8"/>
      <name val="Times New Roman"/>
      <family val="1"/>
    </font>
    <font>
      <sz val="12"/>
      <color indexed="8"/>
      <name val="Times New Roman"/>
      <family val="1"/>
    </font>
    <font>
      <b/>
      <sz val="12"/>
      <color indexed="8"/>
      <name val="Times New Roman"/>
      <family val="1"/>
    </font>
    <font>
      <b/>
      <u val="single"/>
      <sz val="10"/>
      <color indexed="8"/>
      <name val="Arial Cyr"/>
      <family val="0"/>
    </font>
    <font>
      <b/>
      <sz val="11"/>
      <color indexed="8"/>
      <name val="Arial"/>
      <family val="2"/>
    </font>
    <font>
      <b/>
      <u val="single"/>
      <sz val="11"/>
      <color indexed="8"/>
      <name val="Arial"/>
      <family val="2"/>
    </font>
    <font>
      <b/>
      <sz val="10"/>
      <color indexed="8"/>
      <name val="Arial Cyr"/>
      <family val="0"/>
    </font>
    <font>
      <sz val="11"/>
      <color indexed="63"/>
      <name val="Arial"/>
      <family val="2"/>
    </font>
    <font>
      <sz val="9"/>
      <color indexed="8"/>
      <name val="Arial"/>
      <family val="2"/>
    </font>
    <font>
      <sz val="11"/>
      <color indexed="8"/>
      <name val="Arial"/>
      <family val="2"/>
    </font>
    <font>
      <sz val="12"/>
      <color indexed="8"/>
      <name val="Arial"/>
      <family val="2"/>
    </font>
    <font>
      <sz val="11"/>
      <color indexed="8"/>
      <name val="Times New Roman"/>
      <family val="1"/>
    </font>
    <font>
      <sz val="8"/>
      <name val="Segoe UI"/>
      <family val="2"/>
    </font>
    <font>
      <sz val="11"/>
      <color theme="1"/>
      <name val="Calibri"/>
      <family val="2"/>
    </font>
    <font>
      <sz val="11"/>
      <color theme="0"/>
      <name val="Calibri"/>
      <family val="2"/>
    </font>
    <font>
      <i/>
      <sz val="11"/>
      <color rgb="FF7F7F7F"/>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sz val="11"/>
      <color rgb="FFFF0000"/>
      <name val="Times New Roman"/>
      <family val="1"/>
    </font>
    <font>
      <b/>
      <i/>
      <sz val="12"/>
      <color theme="1"/>
      <name val="Times New Roman"/>
      <family val="1"/>
    </font>
    <font>
      <sz val="12"/>
      <color theme="1"/>
      <name val="Times New Roman"/>
      <family val="1"/>
    </font>
    <font>
      <b/>
      <sz val="12"/>
      <color theme="1"/>
      <name val="Times New Roman"/>
      <family val="1"/>
    </font>
    <font>
      <b/>
      <u val="single"/>
      <sz val="10"/>
      <color theme="1"/>
      <name val="Arial Cyr"/>
      <family val="0"/>
    </font>
    <font>
      <b/>
      <sz val="11"/>
      <color theme="1"/>
      <name val="Arial"/>
      <family val="2"/>
    </font>
    <font>
      <b/>
      <u val="single"/>
      <sz val="11"/>
      <color theme="1"/>
      <name val="Arial"/>
      <family val="2"/>
    </font>
    <font>
      <b/>
      <sz val="10"/>
      <color theme="1"/>
      <name val="Arial Cyr"/>
      <family val="0"/>
    </font>
    <font>
      <sz val="11"/>
      <color rgb="FF454545"/>
      <name val="Arial"/>
      <family val="2"/>
    </font>
    <font>
      <sz val="9"/>
      <color rgb="FF000000"/>
      <name val="Arial"/>
      <family val="2"/>
    </font>
    <font>
      <sz val="11"/>
      <color rgb="FF000000"/>
      <name val="Arial"/>
      <family val="2"/>
    </font>
    <font>
      <sz val="12"/>
      <color rgb="FF000000"/>
      <name val="Arial"/>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EEEEE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medium">
        <color rgb="FF999999"/>
      </left>
      <right style="medium">
        <color rgb="FF999999"/>
      </right>
      <top style="medium">
        <color rgb="FF999999"/>
      </top>
      <bottom style="medium">
        <color rgb="FF999999"/>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Border="0" applyProtection="0">
      <alignment/>
    </xf>
    <xf numFmtId="0" fontId="0" fillId="0" borderId="0">
      <alignment/>
      <protection/>
    </xf>
    <xf numFmtId="0" fontId="0" fillId="0" borderId="0">
      <alignment/>
      <protection/>
    </xf>
    <xf numFmtId="0" fontId="15" fillId="0" borderId="0">
      <alignment/>
      <protection/>
    </xf>
    <xf numFmtId="0" fontId="0"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1" fillId="26" borderId="1" applyNumberFormat="0" applyAlignment="0" applyProtection="0"/>
    <xf numFmtId="9" fontId="0" fillId="0" borderId="0" applyFont="0" applyFill="0" applyBorder="0" applyAlignment="0" applyProtection="0"/>
    <xf numFmtId="0" fontId="52" fillId="27" borderId="0" applyNumberFormat="0" applyBorder="0" applyAlignment="0" applyProtection="0"/>
    <xf numFmtId="0" fontId="2" fillId="0" borderId="0" applyNumberForma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28" borderId="6"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1" applyNumberFormat="0" applyAlignment="0" applyProtection="0"/>
    <xf numFmtId="0" fontId="4" fillId="0" borderId="0">
      <alignment/>
      <protection/>
    </xf>
    <xf numFmtId="0" fontId="3" fillId="0" borderId="0" applyNumberFormat="0" applyFill="0" applyBorder="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0" borderId="9" applyNumberFormat="0" applyAlignment="0" applyProtection="0"/>
    <xf numFmtId="0" fontId="7" fillId="0" borderId="0">
      <alignment/>
      <protection/>
    </xf>
    <xf numFmtId="0" fontId="64" fillId="0" borderId="0" applyNumberFormat="0" applyFill="0" applyBorder="0" applyAlignment="0" applyProtection="0"/>
    <xf numFmtId="0" fontId="50" fillId="0" borderId="0" applyNumberFormat="0" applyFill="0" applyBorder="0" applyAlignment="0" applyProtection="0"/>
    <xf numFmtId="201" fontId="0" fillId="0" borderId="0" applyFont="0" applyFill="0" applyBorder="0" applyAlignment="0" applyProtection="0"/>
    <xf numFmtId="199" fontId="0" fillId="0" borderId="0" applyFont="0" applyFill="0" applyBorder="0" applyAlignment="0" applyProtection="0"/>
  </cellStyleXfs>
  <cellXfs count="125">
    <xf numFmtId="0" fontId="0" fillId="0" borderId="0" xfId="0" applyAlignment="1">
      <alignment/>
    </xf>
    <xf numFmtId="0" fontId="6" fillId="0" borderId="0" xfId="37" applyFont="1" applyFill="1">
      <alignment/>
      <protection/>
    </xf>
    <xf numFmtId="0" fontId="6" fillId="0" borderId="0" xfId="37" applyFont="1" applyFill="1" applyBorder="1">
      <alignment/>
      <protection/>
    </xf>
    <xf numFmtId="0" fontId="6" fillId="0" borderId="0" xfId="37" applyFont="1" applyFill="1" applyAlignment="1">
      <alignment horizontal="center" vertical="center" wrapText="1"/>
      <protection/>
    </xf>
    <xf numFmtId="0" fontId="7" fillId="0" borderId="0" xfId="37" applyFont="1" applyAlignment="1" applyProtection="1">
      <alignment horizontal="center" vertical="center"/>
      <protection/>
    </xf>
    <xf numFmtId="0" fontId="9" fillId="0" borderId="0" xfId="37" applyFont="1" applyFill="1">
      <alignment/>
      <protection/>
    </xf>
    <xf numFmtId="0" fontId="8" fillId="0" borderId="10" xfId="37" applyFont="1" applyFill="1" applyBorder="1" applyAlignment="1">
      <alignment horizontal="center" vertical="center" wrapText="1"/>
      <protection/>
    </xf>
    <xf numFmtId="0" fontId="13" fillId="0" borderId="0" xfId="59" applyFont="1" applyAlignment="1" applyProtection="1">
      <alignment/>
      <protection hidden="1"/>
    </xf>
    <xf numFmtId="0" fontId="14" fillId="0" borderId="0" xfId="59" applyFont="1" applyBorder="1" applyAlignment="1" applyProtection="1">
      <alignment horizontal="left"/>
      <protection hidden="1"/>
    </xf>
    <xf numFmtId="0" fontId="5" fillId="0" borderId="0" xfId="36" applyFont="1" applyAlignment="1">
      <alignment horizontal="center" vertical="center" wrapText="1"/>
      <protection/>
    </xf>
    <xf numFmtId="0" fontId="8" fillId="0" borderId="0" xfId="59" applyFont="1" applyProtection="1">
      <alignment/>
      <protection hidden="1"/>
    </xf>
    <xf numFmtId="0" fontId="8" fillId="0" borderId="0" xfId="59" applyFont="1" applyAlignment="1" applyProtection="1">
      <alignment horizontal="left"/>
      <protection hidden="1"/>
    </xf>
    <xf numFmtId="0" fontId="8" fillId="0" borderId="0" xfId="59" applyFont="1" applyAlignment="1" applyProtection="1">
      <alignment/>
      <protection hidden="1"/>
    </xf>
    <xf numFmtId="0" fontId="8" fillId="0" borderId="0" xfId="59" applyFont="1" applyFill="1" applyAlignment="1" applyProtection="1">
      <alignment/>
      <protection hidden="1"/>
    </xf>
    <xf numFmtId="0" fontId="65" fillId="0" borderId="0" xfId="37" applyFont="1" applyFill="1" applyAlignment="1">
      <alignment horizontal="center" vertical="center" wrapText="1"/>
      <protection/>
    </xf>
    <xf numFmtId="14" fontId="8" fillId="0" borderId="10" xfId="37" applyNumberFormat="1" applyFont="1" applyFill="1" applyBorder="1" applyAlignment="1">
      <alignment horizontal="center" vertical="center" wrapText="1"/>
      <protection/>
    </xf>
    <xf numFmtId="0" fontId="2" fillId="0" borderId="10" xfId="47" applyFill="1" applyBorder="1" applyAlignment="1" applyProtection="1">
      <alignment horizontal="center" vertical="center" wrapText="1"/>
      <protection/>
    </xf>
    <xf numFmtId="0" fontId="12" fillId="0" borderId="10" xfId="37" applyFont="1" applyFill="1" applyBorder="1" applyAlignment="1">
      <alignment horizontal="center" vertical="center" wrapText="1"/>
      <protection/>
    </xf>
    <xf numFmtId="0" fontId="12" fillId="0" borderId="10" xfId="37" applyFont="1" applyFill="1" applyBorder="1" applyAlignment="1">
      <alignment horizontal="center" vertical="center"/>
      <protection/>
    </xf>
    <xf numFmtId="201" fontId="12" fillId="0" borderId="10" xfId="68" applyFont="1" applyFill="1" applyBorder="1" applyAlignment="1">
      <alignment horizontal="center" vertical="center"/>
    </xf>
    <xf numFmtId="0" fontId="6" fillId="0" borderId="0" xfId="37" applyFont="1" applyFill="1" applyBorder="1" applyAlignment="1">
      <alignment horizontal="center" vertical="center" wrapText="1"/>
      <protection/>
    </xf>
    <xf numFmtId="0" fontId="7" fillId="0" borderId="0" xfId="37" applyFont="1" applyFill="1" applyBorder="1" applyAlignment="1" applyProtection="1">
      <alignment horizontal="center" vertical="center"/>
      <protection/>
    </xf>
    <xf numFmtId="201" fontId="14" fillId="0" borderId="10" xfId="68" applyFont="1" applyFill="1" applyBorder="1" applyAlignment="1">
      <alignment horizontal="center" vertical="center" wrapText="1"/>
    </xf>
    <xf numFmtId="0" fontId="14" fillId="0" borderId="10" xfId="37" applyFont="1" applyFill="1" applyBorder="1" applyAlignment="1">
      <alignment horizontal="center" vertical="center" wrapText="1"/>
      <protection/>
    </xf>
    <xf numFmtId="0" fontId="8" fillId="0" borderId="11" xfId="37" applyFont="1" applyFill="1" applyBorder="1" applyAlignment="1">
      <alignment horizontal="center" vertical="center" wrapText="1"/>
      <protection/>
    </xf>
    <xf numFmtId="0" fontId="8" fillId="0" borderId="12" xfId="37" applyFont="1" applyFill="1" applyBorder="1" applyAlignment="1">
      <alignment horizontal="center" vertical="center" wrapText="1"/>
      <protection/>
    </xf>
    <xf numFmtId="201" fontId="14" fillId="0" borderId="10" xfId="68" applyFont="1" applyFill="1" applyBorder="1" applyAlignment="1">
      <alignment horizontal="center" vertical="center"/>
    </xf>
    <xf numFmtId="0" fontId="14" fillId="0" borderId="10" xfId="37" applyFont="1" applyFill="1" applyBorder="1" applyAlignment="1">
      <alignment horizontal="center" vertical="center"/>
      <protection/>
    </xf>
    <xf numFmtId="201" fontId="14" fillId="0" borderId="10" xfId="68" applyFont="1" applyFill="1" applyBorder="1" applyAlignment="1" quotePrefix="1">
      <alignment horizontal="center" vertical="center" wrapText="1"/>
    </xf>
    <xf numFmtId="201" fontId="66" fillId="0" borderId="10" xfId="68" applyFont="1" applyFill="1" applyBorder="1" applyAlignment="1">
      <alignment horizontal="center" vertical="center"/>
    </xf>
    <xf numFmtId="14" fontId="67" fillId="0" borderId="10" xfId="37" applyNumberFormat="1" applyFont="1" applyFill="1" applyBorder="1" applyAlignment="1">
      <alignment horizontal="center" vertical="center" wrapText="1"/>
      <protection/>
    </xf>
    <xf numFmtId="201" fontId="68" fillId="0" borderId="10" xfId="68" applyFont="1" applyFill="1" applyBorder="1" applyAlignment="1">
      <alignment horizontal="center" vertical="center" wrapText="1"/>
    </xf>
    <xf numFmtId="201" fontId="68" fillId="0" borderId="10" xfId="68" applyFont="1" applyFill="1" applyBorder="1" applyAlignment="1" quotePrefix="1">
      <alignment horizontal="center" vertical="center" wrapText="1"/>
    </xf>
    <xf numFmtId="0" fontId="66" fillId="0" borderId="10" xfId="37" applyFont="1" applyFill="1" applyBorder="1" applyAlignment="1">
      <alignment horizontal="center" vertical="center"/>
      <protection/>
    </xf>
    <xf numFmtId="201" fontId="68" fillId="0" borderId="10" xfId="68" applyFont="1" applyFill="1" applyBorder="1" applyAlignment="1">
      <alignment horizontal="center" vertical="center"/>
    </xf>
    <xf numFmtId="0" fontId="69" fillId="0" borderId="10" xfId="47" applyFont="1" applyFill="1" applyBorder="1" applyAlignment="1" applyProtection="1">
      <alignment horizontal="center" vertical="center" wrapText="1"/>
      <protection/>
    </xf>
    <xf numFmtId="14" fontId="68" fillId="0" borderId="10" xfId="37" applyNumberFormat="1" applyFont="1" applyFill="1" applyBorder="1" applyAlignment="1">
      <alignment horizontal="center" vertical="center" wrapText="1"/>
      <protection/>
    </xf>
    <xf numFmtId="0" fontId="70" fillId="0" borderId="10" xfId="0" applyFont="1" applyBorder="1" applyAlignment="1">
      <alignment/>
    </xf>
    <xf numFmtId="0" fontId="69" fillId="33" borderId="10" xfId="47" applyFont="1" applyFill="1" applyBorder="1" applyAlignment="1" applyProtection="1">
      <alignment horizontal="left" vertical="center" wrapText="1"/>
      <protection/>
    </xf>
    <xf numFmtId="0" fontId="69" fillId="0" borderId="10" xfId="47" applyFont="1" applyBorder="1" applyAlignment="1" applyProtection="1">
      <alignment/>
      <protection/>
    </xf>
    <xf numFmtId="0" fontId="68" fillId="0" borderId="10" xfId="37" applyFont="1" applyFill="1" applyBorder="1" applyAlignment="1">
      <alignment horizontal="center" vertical="center" wrapText="1"/>
      <protection/>
    </xf>
    <xf numFmtId="0" fontId="68" fillId="0" borderId="10" xfId="37" applyFont="1" applyFill="1" applyBorder="1" applyAlignment="1">
      <alignment horizontal="center" vertical="center"/>
      <protection/>
    </xf>
    <xf numFmtId="49" fontId="14" fillId="0" borderId="10" xfId="68" applyNumberFormat="1" applyFont="1" applyFill="1" applyBorder="1" applyAlignment="1" quotePrefix="1">
      <alignment horizontal="center" vertical="center" wrapText="1"/>
    </xf>
    <xf numFmtId="0" fontId="2" fillId="33" borderId="0" xfId="47" applyFill="1" applyAlignment="1" applyProtection="1">
      <alignment horizontal="left" vertical="center" wrapText="1"/>
      <protection/>
    </xf>
    <xf numFmtId="0" fontId="8" fillId="0" borderId="13" xfId="0" applyFont="1" applyBorder="1" applyAlignment="1">
      <alignment vertical="center" wrapText="1"/>
    </xf>
    <xf numFmtId="0" fontId="8" fillId="0" borderId="0" xfId="0" applyFont="1" applyAlignment="1">
      <alignment wrapText="1"/>
    </xf>
    <xf numFmtId="0" fontId="71" fillId="0" borderId="10" xfId="0" applyFont="1" applyBorder="1" applyAlignment="1">
      <alignment/>
    </xf>
    <xf numFmtId="0" fontId="72" fillId="33" borderId="10" xfId="47" applyFont="1" applyFill="1" applyBorder="1" applyAlignment="1" applyProtection="1">
      <alignment horizontal="left" vertical="center" wrapText="1"/>
      <protection/>
    </xf>
    <xf numFmtId="0" fontId="72" fillId="0" borderId="10" xfId="47" applyFont="1" applyBorder="1" applyAlignment="1" applyProtection="1">
      <alignment/>
      <protection/>
    </xf>
    <xf numFmtId="0" fontId="73" fillId="0" borderId="10" xfId="0" applyFont="1" applyBorder="1" applyAlignment="1">
      <alignment/>
    </xf>
    <xf numFmtId="0" fontId="2" fillId="33" borderId="10" xfId="47" applyFill="1" applyBorder="1" applyAlignment="1" applyProtection="1">
      <alignment horizontal="left" vertical="center" wrapText="1"/>
      <protection/>
    </xf>
    <xf numFmtId="0" fontId="74" fillId="0" borderId="0" xfId="0" applyFont="1" applyAlignment="1">
      <alignment wrapText="1"/>
    </xf>
    <xf numFmtId="0" fontId="12" fillId="0" borderId="14" xfId="37" applyFont="1" applyFill="1" applyBorder="1" applyAlignment="1">
      <alignment horizontal="center" vertical="center"/>
      <protection/>
    </xf>
    <xf numFmtId="0" fontId="68" fillId="0" borderId="14" xfId="37" applyFont="1" applyFill="1" applyBorder="1" applyAlignment="1">
      <alignment horizontal="center" vertical="center" wrapText="1"/>
      <protection/>
    </xf>
    <xf numFmtId="0" fontId="14" fillId="0" borderId="14" xfId="37" applyFont="1" applyFill="1" applyBorder="1" applyAlignment="1">
      <alignment horizontal="center" vertical="center" wrapText="1"/>
      <protection/>
    </xf>
    <xf numFmtId="201" fontId="12" fillId="0" borderId="14" xfId="68" applyFont="1" applyFill="1" applyBorder="1" applyAlignment="1">
      <alignment horizontal="center" vertical="center"/>
    </xf>
    <xf numFmtId="0" fontId="2" fillId="0" borderId="14" xfId="47" applyFill="1" applyBorder="1" applyAlignment="1" applyProtection="1">
      <alignment horizontal="center" vertical="center" wrapText="1"/>
      <protection/>
    </xf>
    <xf numFmtId="14" fontId="8" fillId="0" borderId="14" xfId="37" applyNumberFormat="1" applyFont="1" applyFill="1" applyBorder="1" applyAlignment="1">
      <alignment horizontal="center" vertical="center" wrapText="1"/>
      <protection/>
    </xf>
    <xf numFmtId="0" fontId="8" fillId="0" borderId="14" xfId="37" applyFont="1" applyFill="1" applyBorder="1" applyAlignment="1">
      <alignment horizontal="center" vertical="center" wrapText="1"/>
      <protection/>
    </xf>
    <xf numFmtId="0" fontId="7" fillId="0" borderId="10" xfId="37" applyFont="1" applyBorder="1" applyAlignment="1" applyProtection="1">
      <alignment horizontal="center" vertical="center"/>
      <protection/>
    </xf>
    <xf numFmtId="0" fontId="2" fillId="0" borderId="10" xfId="47" applyBorder="1" applyAlignment="1" applyProtection="1">
      <alignment vertical="center" wrapText="1"/>
      <protection/>
    </xf>
    <xf numFmtId="0" fontId="7" fillId="0" borderId="10" xfId="37" applyFont="1" applyFill="1" applyBorder="1" applyAlignment="1" applyProtection="1">
      <alignment horizontal="center" vertical="center"/>
      <protection/>
    </xf>
    <xf numFmtId="0" fontId="7" fillId="0" borderId="14" xfId="37" applyFont="1" applyBorder="1" applyAlignment="1" applyProtection="1">
      <alignment horizontal="center" vertical="center"/>
      <protection/>
    </xf>
    <xf numFmtId="0" fontId="7" fillId="0" borderId="14" xfId="37" applyFont="1" applyFill="1" applyBorder="1" applyAlignment="1" applyProtection="1">
      <alignment horizontal="center" vertical="center"/>
      <protection/>
    </xf>
    <xf numFmtId="0" fontId="2" fillId="0" borderId="15" xfId="47" applyFill="1" applyBorder="1" applyAlignment="1" applyProtection="1">
      <alignment horizontal="center" vertical="center" wrapText="1"/>
      <protection/>
    </xf>
    <xf numFmtId="0" fontId="74" fillId="0" borderId="10" xfId="0" applyFont="1" applyBorder="1" applyAlignment="1">
      <alignment/>
    </xf>
    <xf numFmtId="0" fontId="5" fillId="0" borderId="10" xfId="36" applyFont="1" applyBorder="1" applyAlignment="1">
      <alignment horizontal="center" vertical="center" wrapText="1"/>
      <protection/>
    </xf>
    <xf numFmtId="0" fontId="8" fillId="0" borderId="10" xfId="36" applyFont="1" applyFill="1" applyBorder="1" applyAlignment="1">
      <alignment horizontal="center"/>
      <protection/>
    </xf>
    <xf numFmtId="0" fontId="9" fillId="0" borderId="10" xfId="37" applyFont="1" applyFill="1" applyBorder="1">
      <alignment/>
      <protection/>
    </xf>
    <xf numFmtId="0" fontId="6" fillId="0" borderId="10" xfId="37" applyFont="1" applyFill="1" applyBorder="1">
      <alignment/>
      <protection/>
    </xf>
    <xf numFmtId="0" fontId="5" fillId="0" borderId="10" xfId="36" applyFont="1" applyFill="1" applyBorder="1" applyAlignment="1">
      <alignment horizontal="center" vertical="center" wrapText="1"/>
      <protection/>
    </xf>
    <xf numFmtId="0" fontId="5" fillId="0" borderId="10" xfId="36" applyFont="1" applyBorder="1" applyAlignment="1" applyProtection="1">
      <alignment horizontal="center" vertical="center"/>
      <protection/>
    </xf>
    <xf numFmtId="0" fontId="8" fillId="0" borderId="10" xfId="59" applyFont="1" applyBorder="1" applyAlignment="1" applyProtection="1">
      <alignment/>
      <protection hidden="1"/>
    </xf>
    <xf numFmtId="0" fontId="8" fillId="0" borderId="10" xfId="59" applyFont="1" applyFill="1" applyBorder="1" applyAlignment="1" applyProtection="1">
      <alignment/>
      <protection hidden="1"/>
    </xf>
    <xf numFmtId="0" fontId="13" fillId="0" borderId="10" xfId="59" applyFont="1" applyBorder="1" applyAlignment="1" applyProtection="1">
      <alignment/>
      <protection hidden="1"/>
    </xf>
    <xf numFmtId="0" fontId="13" fillId="0" borderId="10" xfId="37" applyFont="1" applyFill="1" applyBorder="1">
      <alignment/>
      <protection/>
    </xf>
    <xf numFmtId="14" fontId="6" fillId="0" borderId="10" xfId="37" applyNumberFormat="1" applyFont="1" applyFill="1" applyBorder="1">
      <alignment/>
      <protection/>
    </xf>
    <xf numFmtId="0" fontId="75" fillId="0" borderId="10" xfId="0" applyFont="1" applyBorder="1" applyAlignment="1">
      <alignment vertical="center" wrapText="1"/>
    </xf>
    <xf numFmtId="0" fontId="76" fillId="0" borderId="10" xfId="0" applyFont="1" applyBorder="1" applyAlignment="1">
      <alignment vertical="center" wrapText="1"/>
    </xf>
    <xf numFmtId="0" fontId="2" fillId="0" borderId="10" xfId="47" applyBorder="1" applyAlignment="1" applyProtection="1">
      <alignment/>
      <protection/>
    </xf>
    <xf numFmtId="0" fontId="75" fillId="0" borderId="10" xfId="0" applyFont="1" applyBorder="1" applyAlignment="1">
      <alignment wrapText="1"/>
    </xf>
    <xf numFmtId="0" fontId="2" fillId="0" borderId="0" xfId="47" applyAlignment="1" applyProtection="1">
      <alignment vertical="center" wrapText="1"/>
      <protection/>
    </xf>
    <xf numFmtId="14" fontId="6" fillId="0" borderId="0" xfId="37" applyNumberFormat="1" applyFont="1" applyFill="1">
      <alignment/>
      <protection/>
    </xf>
    <xf numFmtId="0" fontId="5" fillId="0" borderId="16" xfId="36" applyFont="1" applyBorder="1" applyAlignment="1">
      <alignment horizontal="center" vertical="center" wrapText="1"/>
      <protection/>
    </xf>
    <xf numFmtId="0" fontId="6" fillId="0" borderId="14" xfId="37" applyFont="1" applyFill="1" applyBorder="1">
      <alignment/>
      <protection/>
    </xf>
    <xf numFmtId="0" fontId="2" fillId="0" borderId="14" xfId="47" applyBorder="1" applyAlignment="1" applyProtection="1">
      <alignment vertical="center" wrapText="1"/>
      <protection/>
    </xf>
    <xf numFmtId="0" fontId="73" fillId="0" borderId="14" xfId="0" applyFont="1" applyBorder="1" applyAlignment="1">
      <alignment/>
    </xf>
    <xf numFmtId="14" fontId="6" fillId="0" borderId="14" xfId="37" applyNumberFormat="1" applyFont="1" applyFill="1" applyBorder="1">
      <alignment/>
      <protection/>
    </xf>
    <xf numFmtId="0" fontId="14" fillId="0" borderId="16" xfId="37" applyFont="1" applyFill="1" applyBorder="1" applyAlignment="1">
      <alignment horizontal="center" vertical="center" wrapText="1"/>
      <protection/>
    </xf>
    <xf numFmtId="0" fontId="6" fillId="0" borderId="16" xfId="37" applyFont="1" applyFill="1" applyBorder="1">
      <alignment/>
      <protection/>
    </xf>
    <xf numFmtId="0" fontId="6" fillId="0" borderId="17" xfId="37" applyFont="1" applyFill="1" applyBorder="1">
      <alignment/>
      <protection/>
    </xf>
    <xf numFmtId="0" fontId="6" fillId="0" borderId="18" xfId="37" applyFont="1" applyFill="1" applyBorder="1">
      <alignment/>
      <protection/>
    </xf>
    <xf numFmtId="0" fontId="6" fillId="0" borderId="11" xfId="37" applyFont="1" applyFill="1" applyBorder="1">
      <alignment/>
      <protection/>
    </xf>
    <xf numFmtId="0" fontId="5" fillId="0" borderId="14" xfId="36" applyFont="1" applyBorder="1" applyAlignment="1">
      <alignment horizontal="center" vertical="center" wrapText="1"/>
      <protection/>
    </xf>
    <xf numFmtId="0" fontId="8" fillId="0" borderId="14" xfId="36" applyFont="1" applyFill="1" applyBorder="1" applyAlignment="1">
      <alignment horizontal="center"/>
      <protection/>
    </xf>
    <xf numFmtId="0" fontId="6" fillId="0" borderId="15" xfId="37" applyFont="1" applyFill="1" applyBorder="1">
      <alignment/>
      <protection/>
    </xf>
    <xf numFmtId="0" fontId="2" fillId="0" borderId="15" xfId="47" applyBorder="1" applyAlignment="1" applyProtection="1">
      <alignment vertical="center" wrapText="1"/>
      <protection/>
    </xf>
    <xf numFmtId="0" fontId="14" fillId="0" borderId="15" xfId="37" applyFont="1" applyFill="1" applyBorder="1" applyAlignment="1">
      <alignment horizontal="center" vertical="center" wrapText="1"/>
      <protection/>
    </xf>
    <xf numFmtId="0" fontId="68" fillId="0" borderId="15" xfId="37" applyFont="1" applyFill="1" applyBorder="1" applyAlignment="1">
      <alignment horizontal="center" vertical="center" wrapText="1"/>
      <protection/>
    </xf>
    <xf numFmtId="0" fontId="12" fillId="0" borderId="15" xfId="37" applyFont="1" applyFill="1" applyBorder="1" applyAlignment="1">
      <alignment horizontal="center" vertical="center"/>
      <protection/>
    </xf>
    <xf numFmtId="0" fontId="73" fillId="0" borderId="16" xfId="0" applyFont="1" applyBorder="1" applyAlignment="1">
      <alignment/>
    </xf>
    <xf numFmtId="0" fontId="2" fillId="0" borderId="16" xfId="47" applyBorder="1" applyAlignment="1" applyProtection="1">
      <alignment vertical="center" wrapText="1"/>
      <protection/>
    </xf>
    <xf numFmtId="0" fontId="12" fillId="0" borderId="14" xfId="37" applyFont="1" applyFill="1" applyBorder="1" applyAlignment="1">
      <alignment horizontal="center" vertical="center" wrapText="1"/>
      <protection/>
    </xf>
    <xf numFmtId="14" fontId="8" fillId="34" borderId="10" xfId="37" applyNumberFormat="1" applyFont="1" applyFill="1" applyBorder="1" applyAlignment="1">
      <alignment horizontal="center" vertical="center" wrapText="1"/>
      <protection/>
    </xf>
    <xf numFmtId="0" fontId="77" fillId="34" borderId="10" xfId="37" applyFont="1" applyFill="1" applyBorder="1">
      <alignment/>
      <protection/>
    </xf>
    <xf numFmtId="0" fontId="2" fillId="0" borderId="0" xfId="47" applyFill="1" applyBorder="1" applyAlignment="1" applyProtection="1">
      <alignment horizontal="center" vertical="center" wrapText="1"/>
      <protection/>
    </xf>
    <xf numFmtId="201" fontId="6" fillId="0" borderId="10" xfId="37" applyNumberFormat="1" applyFont="1" applyFill="1" applyBorder="1">
      <alignment/>
      <protection/>
    </xf>
    <xf numFmtId="0" fontId="14" fillId="0" borderId="0" xfId="37" applyFont="1" applyFill="1" applyAlignment="1">
      <alignment horizontal="left" wrapText="1"/>
      <protection/>
    </xf>
    <xf numFmtId="0" fontId="8" fillId="0" borderId="19" xfId="37" applyFont="1" applyFill="1" applyBorder="1" applyAlignment="1">
      <alignment horizontal="center" vertical="center" wrapText="1"/>
      <protection/>
    </xf>
    <xf numFmtId="0" fontId="8" fillId="0" borderId="10" xfId="37" applyFont="1" applyFill="1" applyBorder="1" applyAlignment="1">
      <alignment horizontal="center" vertical="center" wrapText="1"/>
      <protection/>
    </xf>
    <xf numFmtId="0" fontId="8" fillId="0" borderId="0" xfId="37" applyFont="1" applyFill="1" applyAlignment="1">
      <alignment horizontal="center" vertical="center"/>
      <protection/>
    </xf>
    <xf numFmtId="0" fontId="11" fillId="0" borderId="0" xfId="37" applyFont="1" applyFill="1" applyBorder="1" applyAlignment="1">
      <alignment horizontal="center" vertical="center" wrapText="1"/>
      <protection/>
    </xf>
    <xf numFmtId="0" fontId="8" fillId="0" borderId="12" xfId="37" applyFont="1" applyFill="1" applyBorder="1" applyAlignment="1">
      <alignment horizontal="center" vertical="center" wrapText="1"/>
      <protection/>
    </xf>
    <xf numFmtId="0" fontId="8" fillId="0" borderId="20" xfId="37" applyFont="1" applyFill="1" applyBorder="1" applyAlignment="1">
      <alignment horizontal="center" vertical="center" wrapText="1"/>
      <protection/>
    </xf>
    <xf numFmtId="0" fontId="8" fillId="0" borderId="21" xfId="37" applyFont="1" applyFill="1" applyBorder="1" applyAlignment="1">
      <alignment horizontal="center" vertical="center" wrapText="1"/>
      <protection/>
    </xf>
    <xf numFmtId="0" fontId="8" fillId="0" borderId="22" xfId="37" applyFont="1" applyFill="1" applyBorder="1" applyAlignment="1">
      <alignment horizontal="center" vertical="center" wrapText="1"/>
      <protection/>
    </xf>
    <xf numFmtId="0" fontId="8" fillId="0" borderId="23" xfId="37" applyFont="1" applyFill="1" applyBorder="1" applyAlignment="1">
      <alignment horizontal="center" vertical="center" wrapText="1"/>
      <protection/>
    </xf>
    <xf numFmtId="0" fontId="8" fillId="0" borderId="24" xfId="37" applyFont="1" applyFill="1" applyBorder="1" applyAlignment="1">
      <alignment horizontal="center" vertical="center" wrapText="1"/>
      <protection/>
    </xf>
    <xf numFmtId="0" fontId="8" fillId="0" borderId="25" xfId="37" applyFont="1" applyFill="1" applyBorder="1" applyAlignment="1">
      <alignment horizontal="center" vertical="center" wrapText="1"/>
      <protection/>
    </xf>
    <xf numFmtId="0" fontId="8" fillId="0" borderId="26" xfId="37" applyFont="1" applyFill="1" applyBorder="1" applyAlignment="1">
      <alignment horizontal="center" vertical="center" wrapText="1"/>
      <protection/>
    </xf>
    <xf numFmtId="0" fontId="8" fillId="0" borderId="27" xfId="37" applyFont="1" applyFill="1" applyBorder="1" applyAlignment="1">
      <alignment horizontal="center" vertical="center" wrapText="1"/>
      <protection/>
    </xf>
    <xf numFmtId="0" fontId="8" fillId="0" borderId="28" xfId="37" applyFont="1" applyFill="1" applyBorder="1" applyAlignment="1">
      <alignment horizontal="center" vertical="center" wrapText="1"/>
      <protection/>
    </xf>
    <xf numFmtId="0" fontId="8" fillId="0" borderId="29" xfId="37" applyFont="1" applyFill="1" applyBorder="1" applyAlignment="1">
      <alignment horizontal="center" vertical="center" wrapText="1"/>
      <protection/>
    </xf>
    <xf numFmtId="0" fontId="8" fillId="0" borderId="30" xfId="37" applyFont="1" applyFill="1" applyBorder="1" applyAlignment="1">
      <alignment horizontal="center" vertical="center" wrapText="1"/>
      <protection/>
    </xf>
    <xf numFmtId="0" fontId="8" fillId="0" borderId="31" xfId="37" applyFont="1" applyFill="1" applyBorder="1" applyAlignment="1">
      <alignment horizontal="center" vertical="center" wrapText="1"/>
      <protection/>
    </xf>
  </cellXfs>
  <cellStyles count="57">
    <cellStyle name="Normal" xfId="0"/>
    <cellStyle name="RowLevel_1" xfId="3"/>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Excel Built-in Explanatory Text" xfId="33"/>
    <cellStyle name="Iau?iue" xfId="34"/>
    <cellStyle name="Iau?iue 2" xfId="35"/>
    <cellStyle name="Iau?iue_dodatok" xfId="36"/>
    <cellStyle name="Iau?iue_dodatok 3" xfId="37"/>
    <cellStyle name="Акцентування1" xfId="38"/>
    <cellStyle name="Акцентування2" xfId="39"/>
    <cellStyle name="Акцентування3" xfId="40"/>
    <cellStyle name="Акцентування4" xfId="41"/>
    <cellStyle name="Акцентування5" xfId="42"/>
    <cellStyle name="Акцентування6" xfId="43"/>
    <cellStyle name="Ввід" xfId="44"/>
    <cellStyle name="Percent" xfId="45"/>
    <cellStyle name="Гарний"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Зв'язана клітинка" xfId="54"/>
    <cellStyle name="Контрольна клітинка" xfId="55"/>
    <cellStyle name="Назва" xfId="56"/>
    <cellStyle name="Нейтральний" xfId="57"/>
    <cellStyle name="Обчислення" xfId="58"/>
    <cellStyle name="Обычный_nkre1" xfId="59"/>
    <cellStyle name="Followed Hyperlink" xfId="60"/>
    <cellStyle name="Підсумок" xfId="61"/>
    <cellStyle name="Поганий" xfId="62"/>
    <cellStyle name="Примітка" xfId="63"/>
    <cellStyle name="Результат" xfId="64"/>
    <cellStyle name="Стиль 1" xfId="65"/>
    <cellStyle name="Текст попередження" xfId="66"/>
    <cellStyle name="Текст пояснення" xfId="67"/>
    <cellStyle name="Comma" xfId="68"/>
    <cellStyle name="Comma [0]"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zo.com.ua/tenders/21379341" TargetMode="External" /><Relationship Id="rId2" Type="http://schemas.openxmlformats.org/officeDocument/2006/relationships/hyperlink" Target="https://www.dzo.com.ua/tenders/21391054" TargetMode="External" /><Relationship Id="rId3" Type="http://schemas.openxmlformats.org/officeDocument/2006/relationships/hyperlink" Target="https://www.dzo.com.ua/tenders/21434772" TargetMode="External" /><Relationship Id="rId4" Type="http://schemas.openxmlformats.org/officeDocument/2006/relationships/hyperlink" Target="https://www.dzo.com.ua/tenders/21432007" TargetMode="External" /><Relationship Id="rId5" Type="http://schemas.openxmlformats.org/officeDocument/2006/relationships/hyperlink" Target="https://prozorro.gov.ua/tender/UA-2023-12-07-019066-a" TargetMode="External" /><Relationship Id="rId6" Type="http://schemas.openxmlformats.org/officeDocument/2006/relationships/hyperlink" Target="https://www.dzo.com.ua/tenders/21437671" TargetMode="External" /><Relationship Id="rId7" Type="http://schemas.openxmlformats.org/officeDocument/2006/relationships/hyperlink" Target="https://prozorro.gov.ua/tender/UA-2023-12-07-019616-a" TargetMode="External" /><Relationship Id="rId8" Type="http://schemas.openxmlformats.org/officeDocument/2006/relationships/hyperlink" Target="https://www.dzo.com.ua/tenders/21443745" TargetMode="External" /><Relationship Id="rId9" Type="http://schemas.openxmlformats.org/officeDocument/2006/relationships/hyperlink" Target="https://prozorro.gov.ua/tender/UA-2023-12-08-002543-a" TargetMode="External" /><Relationship Id="rId10" Type="http://schemas.openxmlformats.org/officeDocument/2006/relationships/hyperlink" Target="https://www.dzo.com.ua/tenders/21497485" TargetMode="External" /><Relationship Id="rId11" Type="http://schemas.openxmlformats.org/officeDocument/2006/relationships/hyperlink" Target="https://prozorro.gov.ua/tender/UA-2023-12-12-016028-a" TargetMode="External" /><Relationship Id="rId12" Type="http://schemas.openxmlformats.org/officeDocument/2006/relationships/hyperlink" Target="https://prozorro.gov.ua/tender/UA-2023-12-12-018086-a" TargetMode="External" /><Relationship Id="rId13" Type="http://schemas.openxmlformats.org/officeDocument/2006/relationships/hyperlink" Target="https://www.dzo.com.ua/tenders/21391054" TargetMode="External" /><Relationship Id="rId14" Type="http://schemas.openxmlformats.org/officeDocument/2006/relationships/hyperlink" Target="https://www.dzo.com.ua/tenders/21434772" TargetMode="External" /><Relationship Id="rId15" Type="http://schemas.openxmlformats.org/officeDocument/2006/relationships/hyperlink" Target="https://prozorro.gov.ua/tender/UA-2023-12-15-014740-a" TargetMode="External" /><Relationship Id="rId16" Type="http://schemas.openxmlformats.org/officeDocument/2006/relationships/hyperlink" Target="https://www.dzo.com.ua/tenders/21546911" TargetMode="External" /><Relationship Id="rId17" Type="http://schemas.openxmlformats.org/officeDocument/2006/relationships/hyperlink" Target="https://prozorro.gov.ua/tender/UA-2023-12-18-019967-a" TargetMode="External" /><Relationship Id="rId18" Type="http://schemas.openxmlformats.org/officeDocument/2006/relationships/hyperlink" Target="https://www.dzo.com.ua/tenders/21623006" TargetMode="External" /><Relationship Id="rId19" Type="http://schemas.openxmlformats.org/officeDocument/2006/relationships/hyperlink" Target="https://prozorro.gov.ua/tender/UA-2023-12-19-008753-a" TargetMode="External" /><Relationship Id="rId20" Type="http://schemas.openxmlformats.org/officeDocument/2006/relationships/hyperlink" Target="https://prozorro.gov.ua/tender/UA-2023-12-19-003208-a" TargetMode="External" /><Relationship Id="rId21" Type="http://schemas.openxmlformats.org/officeDocument/2006/relationships/hyperlink" Target="https://prozorro.gov.ua/tender/UA-2023-12-18-017997-a" TargetMode="External" /><Relationship Id="rId22" Type="http://schemas.openxmlformats.org/officeDocument/2006/relationships/hyperlink" Target="https://prozorro.gov.ua/tender/UA-2023-12-18-019276-a" TargetMode="External" /><Relationship Id="rId23" Type="http://schemas.openxmlformats.org/officeDocument/2006/relationships/hyperlink" Target="https://prozorro.gov.ua/tender/UA-2023-12-18-019967-a" TargetMode="External" /><Relationship Id="rId24" Type="http://schemas.openxmlformats.org/officeDocument/2006/relationships/hyperlink" Target="https://www.dzo.com.ua/tenders/21623006" TargetMode="External" /><Relationship Id="rId25" Type="http://schemas.openxmlformats.org/officeDocument/2006/relationships/hyperlink" Target="https://www.dzo.com.ua/tenders/21682249" TargetMode="External" /><Relationship Id="rId26" Type="http://schemas.openxmlformats.org/officeDocument/2006/relationships/hyperlink" Target="https://prozorro.gov.ua/tender/UA-2023-12-21-017375-a" TargetMode="External" /><Relationship Id="rId27" Type="http://schemas.openxmlformats.org/officeDocument/2006/relationships/hyperlink" Target="https://prozorro.gov.ua/tender/UA-2023-12-27-009966-a" TargetMode="External" /><Relationship Id="rId28" Type="http://schemas.openxmlformats.org/officeDocument/2006/relationships/hyperlink" Target="https://www.dzo.com.ua/tenders/21754887" TargetMode="External" /><Relationship Id="rId29" Type="http://schemas.openxmlformats.org/officeDocument/2006/relationships/hyperlink" Target="https://prozorro.gov.ua/tender/UA-2023-12-28-001263-a" TargetMode="External" /><Relationship Id="rId30" Type="http://schemas.openxmlformats.org/officeDocument/2006/relationships/hyperlink" Target="https://prozorro.gov.ua/tender/UA-2023-12-28-001263-a" TargetMode="External" /><Relationship Id="rId31" Type="http://schemas.openxmlformats.org/officeDocument/2006/relationships/hyperlink" Target="https://www.dzo.com.ua/tenders/21765728" TargetMode="External" /><Relationship Id="rId32" Type="http://schemas.openxmlformats.org/officeDocument/2006/relationships/hyperlink" Target="https://prozorro.gov.ua/tender/UA-2023-12-28-002309-a" TargetMode="External" /><Relationship Id="rId33" Type="http://schemas.openxmlformats.org/officeDocument/2006/relationships/hyperlink" Target="https://www.dzo.com.ua/tenders/21773710" TargetMode="External" /><Relationship Id="rId34" Type="http://schemas.openxmlformats.org/officeDocument/2006/relationships/hyperlink" Target="https://prozorro.gov.ua/tender/UA-2023-12-28-010146-a" TargetMode="External" /><Relationship Id="rId35" Type="http://schemas.openxmlformats.org/officeDocument/2006/relationships/hyperlink" Target="https://www.dzo.com.ua/tenders/21764564" TargetMode="External" /><Relationship Id="rId36" Type="http://schemas.openxmlformats.org/officeDocument/2006/relationships/hyperlink" Target="https://prozorro.gov.ua/tender/UA-2023-12-28-010549-a" TargetMode="External" /><Relationship Id="rId37" Type="http://schemas.openxmlformats.org/officeDocument/2006/relationships/hyperlink" Target="https://prozorro.gov.ua/tender/UA-2023-12-12-018086-a" TargetMode="External" /><Relationship Id="rId38" Type="http://schemas.openxmlformats.org/officeDocument/2006/relationships/hyperlink" Target="https://prozorro.gov.ua/tender/UA-2023-12-15-014740-a" TargetMode="External" /><Relationship Id="rId39" Type="http://schemas.openxmlformats.org/officeDocument/2006/relationships/hyperlink" Target="https://prozorro.gov.ua/tender/UA-2023-12-19-020548-a" TargetMode="External" /><Relationship Id="rId40" Type="http://schemas.openxmlformats.org/officeDocument/2006/relationships/hyperlink" Target="https://prozorro.gov.ua/tender/UA-2023-12-21-017375-a" TargetMode="External" /><Relationship Id="rId41" Type="http://schemas.openxmlformats.org/officeDocument/2006/relationships/hyperlink" Target="https://prozorro.gov.ua/tender/UA-2023-12-19-008753-a" TargetMode="External" /><Relationship Id="rId42" Type="http://schemas.openxmlformats.org/officeDocument/2006/relationships/hyperlink" Target="https://prozorro.gov.ua/tender/UA-2023-12-07-019616-a" TargetMode="External" /><Relationship Id="rId43" Type="http://schemas.openxmlformats.org/officeDocument/2006/relationships/hyperlink" Target="https://prozorro.gov.ua/tender/UA-2023-12-08-002543-a" TargetMode="External" /><Relationship Id="rId44" Type="http://schemas.openxmlformats.org/officeDocument/2006/relationships/hyperlink" Target="https://prozorro.gov.ua/tender/UA-2023-12-12-016028-a" TargetMode="External" /><Relationship Id="rId45" Type="http://schemas.openxmlformats.org/officeDocument/2006/relationships/hyperlink" Target="https://prozorro.gov.ua/tender/UA-2023-12-07-017047-a" TargetMode="External" /><Relationship Id="rId46" Type="http://schemas.openxmlformats.org/officeDocument/2006/relationships/hyperlink" Target="https://prozorro.gov.ua/tender/UA-2023-12-05-017346-a" TargetMode="External" /><Relationship Id="rId47" Type="http://schemas.openxmlformats.org/officeDocument/2006/relationships/hyperlink" Target="https://prozorro.gov.ua/tender/UA-2023-12-05-004824-a" TargetMode="External" /><Relationship Id="rId48" Type="http://schemas.openxmlformats.org/officeDocument/2006/relationships/hyperlink" Target="https://prozorro.gov.ua/tender/UA-2023-12-07-019066-a" TargetMode="External" /><Relationship Id="rId49" Type="http://schemas.openxmlformats.org/officeDocument/2006/relationships/hyperlink" Target="https://prozorro.gov.ua/tender/UA-2023-12-27-009966-a" TargetMode="External" /><Relationship Id="rId50" Type="http://schemas.openxmlformats.org/officeDocument/2006/relationships/hyperlink" Target="https://www.dzo.com.ua/tenders/21802578" TargetMode="External" /><Relationship Id="rId51" Type="http://schemas.openxmlformats.org/officeDocument/2006/relationships/hyperlink" Target="https://prozorro.gov.ua/tender/UA-2024-01-08-006048-a" TargetMode="External" /><Relationship Id="rId52" Type="http://schemas.openxmlformats.org/officeDocument/2006/relationships/hyperlink" Target="https://www.dzo.com.ua/tenders/21843527" TargetMode="External" /><Relationship Id="rId53" Type="http://schemas.openxmlformats.org/officeDocument/2006/relationships/hyperlink" Target="https://www.dzo.com.ua/tenders/21843651" TargetMode="External" /><Relationship Id="rId54" Type="http://schemas.openxmlformats.org/officeDocument/2006/relationships/hyperlink" Target="https://prozorro.gov.ua/tender/UA-2024-01-10-009301-a" TargetMode="External" /><Relationship Id="rId55" Type="http://schemas.openxmlformats.org/officeDocument/2006/relationships/hyperlink" Target="https://prozorro.gov.ua/tender/UA-2024-01-10-009417-a" TargetMode="External" /><Relationship Id="rId56" Type="http://schemas.openxmlformats.org/officeDocument/2006/relationships/hyperlink" Target="https://www.dzo.com.ua/tenders/21843651" TargetMode="External" /><Relationship Id="rId57" Type="http://schemas.openxmlformats.org/officeDocument/2006/relationships/hyperlink" Target="https://prozorro.gov.ua/tender/UA-2024-01-10-009222-a" TargetMode="External" /><Relationship Id="rId58" Type="http://schemas.openxmlformats.org/officeDocument/2006/relationships/hyperlink" Target="https://prozorro.gov.ua/tender/UA-2024-01-10-009349-a" TargetMode="External" /><Relationship Id="rId59" Type="http://schemas.openxmlformats.org/officeDocument/2006/relationships/hyperlink" Target="https://prozorro.gov.ua/tender/UA-2024-01-15-001036-a" TargetMode="External" /><Relationship Id="rId60" Type="http://schemas.openxmlformats.org/officeDocument/2006/relationships/hyperlink" Target="https://prozorro.gov.ua/tender/UA-2024-01-12-005612-a" TargetMode="External" /><Relationship Id="rId61" Type="http://schemas.openxmlformats.org/officeDocument/2006/relationships/hyperlink" Target="https://prozorro.gov.ua/tender/UA-2024-01-17-015881-a" TargetMode="External" /><Relationship Id="rId62" Type="http://schemas.openxmlformats.org/officeDocument/2006/relationships/hyperlink" Target="https://prozorro.gov.ua/tender/UA-2024-01-23-010309-a" TargetMode="External" /><Relationship Id="rId63" Type="http://schemas.openxmlformats.org/officeDocument/2006/relationships/hyperlink" Target="https://www.dzo.com.ua/tenders/21987962" TargetMode="External" /><Relationship Id="rId64" Type="http://schemas.openxmlformats.org/officeDocument/2006/relationships/hyperlink" Target="https://prozorro.gov.ua/tender/UA-2024-01-23-011541-a" TargetMode="External" /><Relationship Id="rId65" Type="http://schemas.openxmlformats.org/officeDocument/2006/relationships/hyperlink" Target="https://www.dzo.com.ua/tenders/21992486" TargetMode="External" /><Relationship Id="rId66" Type="http://schemas.openxmlformats.org/officeDocument/2006/relationships/hyperlink" Target="https://www.dzo.com.ua/tenders/21992955" TargetMode="External" /><Relationship Id="rId67" Type="http://schemas.openxmlformats.org/officeDocument/2006/relationships/hyperlink" Target="https://www.dzo.com.ua/tenders/21993591" TargetMode="External" /><Relationship Id="rId68" Type="http://schemas.openxmlformats.org/officeDocument/2006/relationships/hyperlink" Target="https://www.dzo.com.ua/tenders/22027215" TargetMode="External" /><Relationship Id="rId69" Type="http://schemas.openxmlformats.org/officeDocument/2006/relationships/hyperlink" Target="https://www.dzo.com.ua/tenders/22027737" TargetMode="External" /><Relationship Id="rId70" Type="http://schemas.openxmlformats.org/officeDocument/2006/relationships/hyperlink" Target="https://prozorro.gov.ua/tender/UA-2024-01-25-014427-a" TargetMode="External" /><Relationship Id="rId71" Type="http://schemas.openxmlformats.org/officeDocument/2006/relationships/hyperlink" Target="https://www.dzo.com.ua/tenders/22040644" TargetMode="External" /><Relationship Id="rId72" Type="http://schemas.openxmlformats.org/officeDocument/2006/relationships/hyperlink" Target="https://www.dzo.com.ua/tenders/22041814" TargetMode="External" /><Relationship Id="rId73" Type="http://schemas.openxmlformats.org/officeDocument/2006/relationships/hyperlink" Target="https://prozorro.gov.ua/tender/UA-2024-01-26-009960-a" TargetMode="External" /><Relationship Id="rId74" Type="http://schemas.openxmlformats.org/officeDocument/2006/relationships/hyperlink" Target="https://www.dzo.com.ua/tenders/22046539" TargetMode="External" /><Relationship Id="rId75" Type="http://schemas.openxmlformats.org/officeDocument/2006/relationships/hyperlink" Target="https://prozorro.gov.ua/tender/UA-2024-01-26-015121-a" TargetMode="External" /><Relationship Id="rId76" Type="http://schemas.openxmlformats.org/officeDocument/2006/relationships/hyperlink" Target="https://www.dzo.com.ua/tenders/22082297" TargetMode="External" /><Relationship Id="rId77" Type="http://schemas.openxmlformats.org/officeDocument/2006/relationships/hyperlink" Target="https://prozorro.gov.ua/tender/UA-2024-01-30-015124-a" TargetMode="External" /><Relationship Id="rId78" Type="http://schemas.openxmlformats.org/officeDocument/2006/relationships/hyperlink" Target="https://www.dzo.com.ua/tenders/22085648" TargetMode="External" /><Relationship Id="rId79" Type="http://schemas.openxmlformats.org/officeDocument/2006/relationships/hyperlink" Target="https://www.dzo.com.ua/tenders/22115587" TargetMode="External" /><Relationship Id="rId80" Type="http://schemas.openxmlformats.org/officeDocument/2006/relationships/hyperlink" Target="https://prozorro.gov.ua/tender/UA-2024-02-02-005000-a" TargetMode="External" /><Relationship Id="rId81" Type="http://schemas.openxmlformats.org/officeDocument/2006/relationships/hyperlink" Target="https://www.dzo.com.ua/tenders/22120396" TargetMode="External" /><Relationship Id="rId82" Type="http://schemas.openxmlformats.org/officeDocument/2006/relationships/hyperlink" Target="https://www.dzo.com.ua/tenders/22133525" TargetMode="External" /><Relationship Id="rId83" Type="http://schemas.openxmlformats.org/officeDocument/2006/relationships/hyperlink" Target="https://prozorro.gov.ua/tender/UA-2024-02-05-002852-a" TargetMode="External" /><Relationship Id="rId84" Type="http://schemas.openxmlformats.org/officeDocument/2006/relationships/hyperlink" Target="https://www.dzo.com.ua/tenders/22141098" TargetMode="External" /><Relationship Id="rId85" Type="http://schemas.openxmlformats.org/officeDocument/2006/relationships/hyperlink" Target="https://prozorro.gov.ua/tender/UA-2024-02-05-008634-a" TargetMode="External" /><Relationship Id="rId86" Type="http://schemas.openxmlformats.org/officeDocument/2006/relationships/hyperlink" Target="https://prozorro.gov.ua/tender/UA-2024-02-02-005639-a" TargetMode="External" /><Relationship Id="rId87" Type="http://schemas.openxmlformats.org/officeDocument/2006/relationships/hyperlink" Target="https://www.dzo.com.ua/tenders/22142322" TargetMode="External" /><Relationship Id="rId88" Type="http://schemas.openxmlformats.org/officeDocument/2006/relationships/hyperlink" Target="https://prozorro.gov.ua/tender/UA-2024-02-05-009835-a" TargetMode="External" /><Relationship Id="rId89" Type="http://schemas.openxmlformats.org/officeDocument/2006/relationships/hyperlink" Target="https://www.dzo.com.ua/tenders/22143386" TargetMode="External" /><Relationship Id="rId90" Type="http://schemas.openxmlformats.org/officeDocument/2006/relationships/hyperlink" Target="https://prozorro.gov.ua/tender/UA-2024-02-05-011429-a" TargetMode="External" /><Relationship Id="rId91" Type="http://schemas.openxmlformats.org/officeDocument/2006/relationships/hyperlink" Target="https://www.dzo.com.ua/tenders/22152608" TargetMode="External" /><Relationship Id="rId92" Type="http://schemas.openxmlformats.org/officeDocument/2006/relationships/hyperlink" Target="https://www.dzo.com.ua/tenders/22154865" TargetMode="External" /><Relationship Id="rId93" Type="http://schemas.openxmlformats.org/officeDocument/2006/relationships/hyperlink" Target="https://www.dzo.com.ua/tenders/22155086" TargetMode="External" /><Relationship Id="rId94" Type="http://schemas.openxmlformats.org/officeDocument/2006/relationships/hyperlink" Target="https://www.dzo.com.ua/tenders/22155296" TargetMode="External" /><Relationship Id="rId95" Type="http://schemas.openxmlformats.org/officeDocument/2006/relationships/hyperlink" Target="https://www.dzo.com.ua/tenders/22163903" TargetMode="External" /><Relationship Id="rId96" Type="http://schemas.openxmlformats.org/officeDocument/2006/relationships/hyperlink" Target="https://www.dzo.com.ua/tenders/22169447" TargetMode="External" /><Relationship Id="rId97" Type="http://schemas.openxmlformats.org/officeDocument/2006/relationships/hyperlink" Target="https://prozorro.gov.ua/tender/UA-2024-02-07-004672-a" TargetMode="External" /><Relationship Id="rId98" Type="http://schemas.openxmlformats.org/officeDocument/2006/relationships/hyperlink" Target="https://www.dzo.com.ua/tenders/22170491" TargetMode="External" /><Relationship Id="rId99" Type="http://schemas.openxmlformats.org/officeDocument/2006/relationships/hyperlink" Target="https://www.dzo.com.ua/tenders/22171571" TargetMode="External" /><Relationship Id="rId100" Type="http://schemas.openxmlformats.org/officeDocument/2006/relationships/hyperlink" Target="https://prozorro.gov.ua/tender/UA-2024-02-07-006510-a" TargetMode="External" /><Relationship Id="rId101" Type="http://schemas.openxmlformats.org/officeDocument/2006/relationships/hyperlink" Target="https://prozorro.gov.ua/tender/UA-2024-02-07-009022-a" TargetMode="External" /><Relationship Id="rId102" Type="http://schemas.openxmlformats.org/officeDocument/2006/relationships/hyperlink" Target="https://www.dzo.com.ua/tenders/22175902" TargetMode="External" /><Relationship Id="rId103" Type="http://schemas.openxmlformats.org/officeDocument/2006/relationships/hyperlink" Target="https://prozorro.gov.ua/tender/UA-2024-02-07-010323-a" TargetMode="External" /><Relationship Id="rId104" Type="http://schemas.openxmlformats.org/officeDocument/2006/relationships/hyperlink" Target="https://www.dzo.com.ua/tenders/22166956" TargetMode="External" /><Relationship Id="rId105" Type="http://schemas.openxmlformats.org/officeDocument/2006/relationships/hyperlink" Target="https://prozorro.gov.ua/tender/UA-2024-02-07-013743-a" TargetMode="External" /><Relationship Id="rId106" Type="http://schemas.openxmlformats.org/officeDocument/2006/relationships/hyperlink" Target="https://www.dzo.com.ua/tenders/22222132" TargetMode="External" /><Relationship Id="rId107" Type="http://schemas.openxmlformats.org/officeDocument/2006/relationships/hyperlink" Target="https://prozorro.gov.ua/tender/UA-2024-02-12-008938-a" TargetMode="External" /><Relationship Id="rId108" Type="http://schemas.openxmlformats.org/officeDocument/2006/relationships/hyperlink" Target="https://www.dzo.com.ua/tenders/22217957" TargetMode="External" /><Relationship Id="rId109" Type="http://schemas.openxmlformats.org/officeDocument/2006/relationships/hyperlink" Target="https://www.dzo.com.ua/tenders/22217249" TargetMode="External" /><Relationship Id="rId110" Type="http://schemas.openxmlformats.org/officeDocument/2006/relationships/hyperlink" Target="https://www.dzo.com.ua/tenders/22216425" TargetMode="External" /><Relationship Id="rId111" Type="http://schemas.openxmlformats.org/officeDocument/2006/relationships/hyperlink" Target="https://prozorro.gov.ua/tender/UA-2024-02-12-003407-a" TargetMode="External" /><Relationship Id="rId112" Type="http://schemas.openxmlformats.org/officeDocument/2006/relationships/hyperlink" Target="https://www.dzo.com.ua/tenders/22213623" TargetMode="External" /><Relationship Id="rId113" Type="http://schemas.openxmlformats.org/officeDocument/2006/relationships/hyperlink" Target="https://www.dzo.com.ua/tenders/22213380" TargetMode="External" /><Relationship Id="rId114" Type="http://schemas.openxmlformats.org/officeDocument/2006/relationships/hyperlink" Target="https://www.dzo.com.ua/tenders/22196276" TargetMode="External" /><Relationship Id="rId115" Type="http://schemas.openxmlformats.org/officeDocument/2006/relationships/hyperlink" Target="https://prozorro.gov.ua/tender/UA-2024-02-08-014367-a" TargetMode="External" /><Relationship Id="rId116" Type="http://schemas.openxmlformats.org/officeDocument/2006/relationships/hyperlink" Target="https://www.dzo.com.ua/tenders/22196136" TargetMode="External" /><Relationship Id="rId117" Type="http://schemas.openxmlformats.org/officeDocument/2006/relationships/hyperlink" Target="https://prozorro.gov.ua/tender/UA-2024-02-08-014236-a" TargetMode="External" /><Relationship Id="rId118" Type="http://schemas.openxmlformats.org/officeDocument/2006/relationships/hyperlink" Target="https://www.dzo.com.ua/tenders/22196030" TargetMode="External" /><Relationship Id="rId119" Type="http://schemas.openxmlformats.org/officeDocument/2006/relationships/hyperlink" Target="https://www.dzo.com.ua/tenders/22116038" TargetMode="External" /><Relationship Id="rId120" Type="http://schemas.openxmlformats.org/officeDocument/2006/relationships/hyperlink" Target="https://www.dzo.com.ua/tenders/22187243" TargetMode="External" /><Relationship Id="rId121" Type="http://schemas.openxmlformats.org/officeDocument/2006/relationships/hyperlink" Target="https://www.dzo.com.ua/tenders/22186168" TargetMode="External" /><Relationship Id="rId122" Type="http://schemas.openxmlformats.org/officeDocument/2006/relationships/hyperlink" Target="https://prozorro.gov.ua/tender/UA-2024-02-08-004866-a" TargetMode="External" /><Relationship Id="rId123" Type="http://schemas.openxmlformats.org/officeDocument/2006/relationships/hyperlink" Target="https://www.dzo.com.ua/tenders/22254162" TargetMode="External" /><Relationship Id="rId124" Type="http://schemas.openxmlformats.org/officeDocument/2006/relationships/hyperlink" Target="https://www.dzo.com.ua/tenders/22249193" TargetMode="External" /><Relationship Id="rId125" Type="http://schemas.openxmlformats.org/officeDocument/2006/relationships/hyperlink" Target="https://www.dzo.com.ua/tenders/22246676" TargetMode="External" /><Relationship Id="rId126" Type="http://schemas.openxmlformats.org/officeDocument/2006/relationships/hyperlink" Target="https://www.dzo.com.ua/tenders/22243392" TargetMode="External" /><Relationship Id="rId127" Type="http://schemas.openxmlformats.org/officeDocument/2006/relationships/hyperlink" Target="https://prozorro.gov.ua/tender/UA-2024-02-13-013998-a" TargetMode="External" /><Relationship Id="rId128" Type="http://schemas.openxmlformats.org/officeDocument/2006/relationships/hyperlink" Target="https://www.dzo.com.ua/tenders/22243353" TargetMode="External" /><Relationship Id="rId129" Type="http://schemas.openxmlformats.org/officeDocument/2006/relationships/hyperlink" Target="https://prozorro.gov.ua/tender/UA-2024-02-13-013971-a" TargetMode="External" /><Relationship Id="rId130" Type="http://schemas.openxmlformats.org/officeDocument/2006/relationships/hyperlink" Target="https://www.dzo.com.ua/tenders/22243273" TargetMode="External" /><Relationship Id="rId131" Type="http://schemas.openxmlformats.org/officeDocument/2006/relationships/hyperlink" Target="https://www.dzo.com.ua/tenders/22243250" TargetMode="External" /><Relationship Id="rId132" Type="http://schemas.openxmlformats.org/officeDocument/2006/relationships/hyperlink" Target="https://www.dzo.com.ua/tenders/22243118" TargetMode="External" /><Relationship Id="rId133" Type="http://schemas.openxmlformats.org/officeDocument/2006/relationships/hyperlink" Target="https://prozorro.gov.ua/tender/UA-2024-02-13-013741-a" TargetMode="External" /><Relationship Id="rId134" Type="http://schemas.openxmlformats.org/officeDocument/2006/relationships/hyperlink" Target="https://www.dzo.com.ua/tenders/22243029" TargetMode="External" /><Relationship Id="rId135" Type="http://schemas.openxmlformats.org/officeDocument/2006/relationships/hyperlink" Target="https://www.dzo.com.ua/tenders/22242979" TargetMode="External" /><Relationship Id="rId136" Type="http://schemas.openxmlformats.org/officeDocument/2006/relationships/hyperlink" Target="https://www.dzo.com.ua/tenders/22242938" TargetMode="External" /><Relationship Id="rId137" Type="http://schemas.openxmlformats.org/officeDocument/2006/relationships/hyperlink" Target="https://prozorro.gov.ua/tender/UA-2024-02-13-013571-a" TargetMode="External" /><Relationship Id="rId138" Type="http://schemas.openxmlformats.org/officeDocument/2006/relationships/hyperlink" Target="https://www.dzo.com.ua/tenders/22286696" TargetMode="External" /><Relationship Id="rId139" Type="http://schemas.openxmlformats.org/officeDocument/2006/relationships/hyperlink" Target="https://www.dzo.com.ua/tenders/22287620" TargetMode="External" /><Relationship Id="rId140" Type="http://schemas.openxmlformats.org/officeDocument/2006/relationships/hyperlink" Target="https://www.dzo.com.ua/tenders/22287330" TargetMode="External" /><Relationship Id="rId141" Type="http://schemas.openxmlformats.org/officeDocument/2006/relationships/hyperlink" Target="https://www.dzo.com.ua/tenders/22287047" TargetMode="External" /><Relationship Id="rId142" Type="http://schemas.openxmlformats.org/officeDocument/2006/relationships/hyperlink" Target="https://www.dzo.com.ua/tenders/22285207" TargetMode="External" /><Relationship Id="rId143" Type="http://schemas.openxmlformats.org/officeDocument/2006/relationships/hyperlink" Target="https://prozorro.gov.ua/tender/UA-2024-02-19-000283-a" TargetMode="External" /><Relationship Id="rId144" Type="http://schemas.openxmlformats.org/officeDocument/2006/relationships/hyperlink" Target="https://www.dzo.com.ua/tenders/22285102" TargetMode="External" /><Relationship Id="rId145" Type="http://schemas.openxmlformats.org/officeDocument/2006/relationships/hyperlink" Target="https://www.dzo.com.ua/tenders/22280351" TargetMode="External" /><Relationship Id="rId146" Type="http://schemas.openxmlformats.org/officeDocument/2006/relationships/hyperlink" Target="https://www.dzo.com.ua/tenders/22275615" TargetMode="External" /><Relationship Id="rId147" Type="http://schemas.openxmlformats.org/officeDocument/2006/relationships/hyperlink" Target="https://www.dzo.com.ua/tenders/22279006" TargetMode="External" /><Relationship Id="rId148" Type="http://schemas.openxmlformats.org/officeDocument/2006/relationships/hyperlink" Target="https://www.dzo.com.ua/tenders/22238600" TargetMode="External" /><Relationship Id="rId149" Type="http://schemas.openxmlformats.org/officeDocument/2006/relationships/hyperlink" Target="https://prozorro.gov.ua/tender/UA-2024-02-16-003732-a" TargetMode="External" /><Relationship Id="rId150" Type="http://schemas.openxmlformats.org/officeDocument/2006/relationships/hyperlink" Target="https://www.dzo.com.ua/tenders/22255357" TargetMode="External" /><Relationship Id="rId151" Type="http://schemas.openxmlformats.org/officeDocument/2006/relationships/hyperlink" Target="https://prozorro.gov.ua/tender/UA-2024-02-14-011311-a" TargetMode="External" /><Relationship Id="rId152" Type="http://schemas.openxmlformats.org/officeDocument/2006/relationships/hyperlink" Target="https://www.dzo.com.ua/tenders/22314227" TargetMode="External" /><Relationship Id="rId153" Type="http://schemas.openxmlformats.org/officeDocument/2006/relationships/hyperlink" Target="https://prozorro.gov.ua/tender/UA-2024-02-20-013876-a" TargetMode="External" /><Relationship Id="rId154" Type="http://schemas.openxmlformats.org/officeDocument/2006/relationships/hyperlink" Target="https://www.dzo.com.ua/tenders/22313825" TargetMode="External" /><Relationship Id="rId155" Type="http://schemas.openxmlformats.org/officeDocument/2006/relationships/hyperlink" Target="https://www.dzo.com.ua/tenders/22310761" TargetMode="External" /><Relationship Id="rId156" Type="http://schemas.openxmlformats.org/officeDocument/2006/relationships/hyperlink" Target="https://www.dzo.com.ua/tenders/22310429" TargetMode="External" /><Relationship Id="rId157" Type="http://schemas.openxmlformats.org/officeDocument/2006/relationships/hyperlink" Target="https://www.dzo.com.ua/tenders/22331964" TargetMode="External" /><Relationship Id="rId158" Type="http://schemas.openxmlformats.org/officeDocument/2006/relationships/hyperlink" Target="https://www.dzo.com.ua/tenders/22331772" TargetMode="External" /><Relationship Id="rId159" Type="http://schemas.openxmlformats.org/officeDocument/2006/relationships/hyperlink" Target="https://prozorro.gov.ua/tender/UA-2024-02-22-001995-a" TargetMode="External" /><Relationship Id="rId160" Type="http://schemas.openxmlformats.org/officeDocument/2006/relationships/hyperlink" Target="https://www.dzo.com.ua/tenders/22331343" TargetMode="External" /><Relationship Id="rId161" Type="http://schemas.openxmlformats.org/officeDocument/2006/relationships/hyperlink" Target="https://www.dzo.com.ua/tenders/22329016" TargetMode="External" /><Relationship Id="rId162" Type="http://schemas.openxmlformats.org/officeDocument/2006/relationships/hyperlink" Target="https://www.dzo.com.ua/tenders/22327986" TargetMode="External" /><Relationship Id="rId163" Type="http://schemas.openxmlformats.org/officeDocument/2006/relationships/hyperlink" Target="https://www.dzo.com.ua/tenders/22327594" TargetMode="External" /><Relationship Id="rId164" Type="http://schemas.openxmlformats.org/officeDocument/2006/relationships/hyperlink" Target="https://www.dzo.com.ua/tenders/22325668" TargetMode="External" /><Relationship Id="rId165" Type="http://schemas.openxmlformats.org/officeDocument/2006/relationships/hyperlink" Target="https://www.dzo.com.ua/tenders/22324660" TargetMode="External" /><Relationship Id="rId166" Type="http://schemas.openxmlformats.org/officeDocument/2006/relationships/hyperlink" Target="https://www.dzo.com.ua/tenders/22317093" TargetMode="External" /><Relationship Id="rId167" Type="http://schemas.openxmlformats.org/officeDocument/2006/relationships/hyperlink" Target="https://prozorro.gov.ua/tender/UA-2023-12-28-002309-a" TargetMode="External" /><Relationship Id="rId168" Type="http://schemas.openxmlformats.org/officeDocument/2006/relationships/hyperlink" Target="https://prozorro.gov.ua/tender/UA-2023-12-28-010146-a" TargetMode="External" /><Relationship Id="rId169" Type="http://schemas.openxmlformats.org/officeDocument/2006/relationships/hyperlink" Target="https://prozorro.gov.ua/tender/UA-2023-12-28-010549-a" TargetMode="External" /><Relationship Id="rId170" Type="http://schemas.openxmlformats.org/officeDocument/2006/relationships/hyperlink" Target="https://prozorro.gov.ua/tender/UA-2024-01-04-001162-a" TargetMode="External" /><Relationship Id="rId171" Type="http://schemas.openxmlformats.org/officeDocument/2006/relationships/hyperlink" Target="https://prozorro.gov.ua/tender/UA-2024-01-04-002893-a" TargetMode="External" /><Relationship Id="rId172" Type="http://schemas.openxmlformats.org/officeDocument/2006/relationships/hyperlink" Target="https://prozorro.gov.ua/tender/UA-2024-01-05-004670-a" TargetMode="External" /><Relationship Id="rId173" Type="http://schemas.openxmlformats.org/officeDocument/2006/relationships/hyperlink" Target="https://prozorro.gov.ua/tender/UA-2024-01-08-004470-a" TargetMode="External" /><Relationship Id="rId174" Type="http://schemas.openxmlformats.org/officeDocument/2006/relationships/hyperlink" Target="https://prozorro.gov.ua/tender/UA-2024-01-08-006048-a" TargetMode="External" /><Relationship Id="rId175" Type="http://schemas.openxmlformats.org/officeDocument/2006/relationships/hyperlink" Target="https://prozorro.gov.ua/tender/UA-2024-01-08-006194-a" TargetMode="External" /><Relationship Id="rId176" Type="http://schemas.openxmlformats.org/officeDocument/2006/relationships/hyperlink" Target="https://prozorro.gov.ua/tender/UA-2024-01-08-006360-a" TargetMode="External" /><Relationship Id="rId177" Type="http://schemas.openxmlformats.org/officeDocument/2006/relationships/hyperlink" Target="https://prozorro.gov.ua/tender/UA-2024-01-09-000219-a" TargetMode="External" /><Relationship Id="rId178" Type="http://schemas.openxmlformats.org/officeDocument/2006/relationships/hyperlink" Target="https://prozorro.gov.ua/tender/UA-2024-01-09-007031-a" TargetMode="External" /><Relationship Id="rId179" Type="http://schemas.openxmlformats.org/officeDocument/2006/relationships/hyperlink" Target="https://prozorro.gov.ua/tender/UA-2024-01-10-009222-a" TargetMode="External" /><Relationship Id="rId180" Type="http://schemas.openxmlformats.org/officeDocument/2006/relationships/hyperlink" Target="https://prozorro.gov.ua/tender/UA-2024-01-10-009301-a" TargetMode="External" /><Relationship Id="rId181" Type="http://schemas.openxmlformats.org/officeDocument/2006/relationships/hyperlink" Target="https://prozorro.gov.ua/tender/UA-2024-01-10-009349-a" TargetMode="External" /><Relationship Id="rId182" Type="http://schemas.openxmlformats.org/officeDocument/2006/relationships/hyperlink" Target="https://prozorro.gov.ua/tender/UA-2024-01-23-016888-a" TargetMode="External" /><Relationship Id="rId183" Type="http://schemas.openxmlformats.org/officeDocument/2006/relationships/hyperlink" Target="https://prozorro.gov.ua/tender/UA-2024-01-31-002531-a" TargetMode="External" /><Relationship Id="rId184" Type="http://schemas.openxmlformats.org/officeDocument/2006/relationships/hyperlink" Target="https://prozorro.gov.ua/tender/UA-2024-02-02-005000-a" TargetMode="External" /><Relationship Id="rId185" Type="http://schemas.openxmlformats.org/officeDocument/2006/relationships/hyperlink" Target="https://prozorro.gov.ua/tender/UA-2024-02-05-009835-a" TargetMode="External" /><Relationship Id="rId186" Type="http://schemas.openxmlformats.org/officeDocument/2006/relationships/hyperlink" Target="https://prozorro.gov.ua/tender/UA-2024-02-05-011429-a" TargetMode="External" /><Relationship Id="rId187" Type="http://schemas.openxmlformats.org/officeDocument/2006/relationships/hyperlink" Target="https://prozorro.gov.ua/tender/UA-2024-02-06-004140-a" TargetMode="External" /><Relationship Id="rId188" Type="http://schemas.openxmlformats.org/officeDocument/2006/relationships/hyperlink" Target="https://prozorro.gov.ua/tender/UA-2024-02-06-005759-a" TargetMode="External" /><Relationship Id="rId189" Type="http://schemas.openxmlformats.org/officeDocument/2006/relationships/hyperlink" Target="https://www.dzo.com.ua/tenders/22331343" TargetMode="External" /><Relationship Id="rId190" Type="http://schemas.openxmlformats.org/officeDocument/2006/relationships/hyperlink" Target="https://www.dzo.com.ua/tenders/22331772" TargetMode="External" /><Relationship Id="rId191" Type="http://schemas.openxmlformats.org/officeDocument/2006/relationships/hyperlink" Target="https://prozorro.gov.ua/tender/UA-2024-02-22-001995-a" TargetMode="External" /><Relationship Id="rId192" Type="http://schemas.openxmlformats.org/officeDocument/2006/relationships/hyperlink" Target="https://www.dzo.com.ua/tenders/22331964" TargetMode="External" /><Relationship Id="rId193" Type="http://schemas.openxmlformats.org/officeDocument/2006/relationships/hyperlink" Target="https://prozorro.gov.ua/tender/UA-2024-02-22-002247-a" TargetMode="External" /><Relationship Id="rId194" Type="http://schemas.openxmlformats.org/officeDocument/2006/relationships/hyperlink" Target="https://www.dzo.com.ua/tenders/22345470" TargetMode="External" /><Relationship Id="rId195" Type="http://schemas.openxmlformats.org/officeDocument/2006/relationships/hyperlink" Target="https://www.dzo.com.ua/tenders/22347755" TargetMode="External" /><Relationship Id="rId196" Type="http://schemas.openxmlformats.org/officeDocument/2006/relationships/hyperlink" Target="https://www.dzo.com.ua/tenders/22348162" TargetMode="External" /><Relationship Id="rId197" Type="http://schemas.openxmlformats.org/officeDocument/2006/relationships/hyperlink" Target="https://www.dzo.com.ua/tenders/22348394" TargetMode="External" /><Relationship Id="rId198" Type="http://schemas.openxmlformats.org/officeDocument/2006/relationships/hyperlink" Target="https://www.dzo.com.ua/tenders/22349496" TargetMode="External" /><Relationship Id="rId199" Type="http://schemas.openxmlformats.org/officeDocument/2006/relationships/hyperlink" Target="https://www.dzo.com.ua/tenders/22350134" TargetMode="External" /><Relationship Id="rId200" Type="http://schemas.openxmlformats.org/officeDocument/2006/relationships/hyperlink" Target="https://www.dzo.com.ua/tenders/22350405" TargetMode="External" /><Relationship Id="rId201" Type="http://schemas.openxmlformats.org/officeDocument/2006/relationships/hyperlink" Target="https://www.dzo.com.ua/tenders/22350535" TargetMode="External" /><Relationship Id="rId202" Type="http://schemas.openxmlformats.org/officeDocument/2006/relationships/hyperlink" Target="https://www.dzo.com.ua/tenders/22359936" TargetMode="External" /><Relationship Id="rId203" Type="http://schemas.openxmlformats.org/officeDocument/2006/relationships/hyperlink" Target="https://www.dzo.com.ua/tenders/22360061" TargetMode="External" /><Relationship Id="rId204" Type="http://schemas.openxmlformats.org/officeDocument/2006/relationships/hyperlink" Target="https://www.dzo.com.ua/tenders/22360268" TargetMode="External" /><Relationship Id="rId205" Type="http://schemas.openxmlformats.org/officeDocument/2006/relationships/hyperlink" Target="https://www.dzo.com.ua/tenders/22360536" TargetMode="External" /><Relationship Id="rId206" Type="http://schemas.openxmlformats.org/officeDocument/2006/relationships/hyperlink" Target="https://www.dzo.com.ua/tenders/22361356" TargetMode="External" /><Relationship Id="rId207" Type="http://schemas.openxmlformats.org/officeDocument/2006/relationships/hyperlink" Target="https://www.dzo.com.ua/tenders/22368431" TargetMode="External" /><Relationship Id="rId208" Type="http://schemas.openxmlformats.org/officeDocument/2006/relationships/hyperlink" Target="https://www.dzo.com.ua/tenders/22368628" TargetMode="External" /><Relationship Id="rId209" Type="http://schemas.openxmlformats.org/officeDocument/2006/relationships/hyperlink" Target="https://www.dzo.com.ua/tenders/22370194" TargetMode="External" /><Relationship Id="rId210" Type="http://schemas.openxmlformats.org/officeDocument/2006/relationships/hyperlink" Target="https://www.dzo.com.ua/tenders/22370065" TargetMode="External" /><Relationship Id="rId211" Type="http://schemas.openxmlformats.org/officeDocument/2006/relationships/hyperlink" Target="https://www.dzo.com.ua/tenders/22371128" TargetMode="External" /><Relationship Id="rId212" Type="http://schemas.openxmlformats.org/officeDocument/2006/relationships/hyperlink" Target="https://prozorro.gov.ua/tender/UA-2024-02-07-004960-a" TargetMode="External" /><Relationship Id="rId213" Type="http://schemas.openxmlformats.org/officeDocument/2006/relationships/hyperlink" Target="https://prozorro.gov.ua/tender/UA-2024-02-07-006510-a" TargetMode="External" /><Relationship Id="rId214" Type="http://schemas.openxmlformats.org/officeDocument/2006/relationships/hyperlink" Target="https://prozorro.gov.ua/tender/UA-2024-02-07-009022-a" TargetMode="External" /><Relationship Id="rId215" Type="http://schemas.openxmlformats.org/officeDocument/2006/relationships/hyperlink" Target="https://prozorro.gov.ua/tender/UA-2024-02-07-010323-a" TargetMode="External" /><Relationship Id="rId216" Type="http://schemas.openxmlformats.org/officeDocument/2006/relationships/hyperlink" Target="https://prozorro.gov.ua/tender/UA-2024-02-07-013743-a" TargetMode="External" /><Relationship Id="rId217" Type="http://schemas.openxmlformats.org/officeDocument/2006/relationships/hyperlink" Target="https://prozorro.gov.ua/tender/UA-2024-02-12-008938-a" TargetMode="External" /><Relationship Id="rId218" Type="http://schemas.openxmlformats.org/officeDocument/2006/relationships/hyperlink" Target="https://prozorro.gov.ua/tender/UA-2024-02-12-005149-a" TargetMode="External" /><Relationship Id="rId219" Type="http://schemas.openxmlformats.org/officeDocument/2006/relationships/hyperlink" Target="https://prozorro.gov.ua/tender/UA-2024-02-12-003407-a" TargetMode="External" /><Relationship Id="rId220" Type="http://schemas.openxmlformats.org/officeDocument/2006/relationships/hyperlink" Target="https://prozorro.gov.ua/tender/UA-2024-02-12-000449-a" TargetMode="External" /><Relationship Id="rId221" Type="http://schemas.openxmlformats.org/officeDocument/2006/relationships/hyperlink" Target="https://prozorro.gov.ua/tender/UA-2024-02-12-000317-a" TargetMode="External" /><Relationship Id="rId222" Type="http://schemas.openxmlformats.org/officeDocument/2006/relationships/hyperlink" Target="https://prozorro.gov.ua/tender/UA-2024-02-08-014367-a" TargetMode="External" /><Relationship Id="rId223" Type="http://schemas.openxmlformats.org/officeDocument/2006/relationships/hyperlink" Target="https://prozorro.gov.ua/tender/UA-2024-02-08-014177-a" TargetMode="External" /><Relationship Id="rId224" Type="http://schemas.openxmlformats.org/officeDocument/2006/relationships/hyperlink" Target="https://prozorro.gov.ua/tender/UA-2024-02-08-014236-a" TargetMode="External" /><Relationship Id="rId225" Type="http://schemas.openxmlformats.org/officeDocument/2006/relationships/hyperlink" Target="https://prozorro.gov.ua/tender/UA-2024-02-08-005806-a" TargetMode="External" /><Relationship Id="rId226" Type="http://schemas.openxmlformats.org/officeDocument/2006/relationships/hyperlink" Target="https://prozorro.gov.ua/tender/UA-2024-02-08-004866-a" TargetMode="External" /><Relationship Id="rId227" Type="http://schemas.openxmlformats.org/officeDocument/2006/relationships/hyperlink" Target="https://prozorro.gov.ua/tender/UA-2024-02-14-010258-a" TargetMode="External" /><Relationship Id="rId228" Type="http://schemas.openxmlformats.org/officeDocument/2006/relationships/hyperlink" Target="https://prozorro.gov.ua/tender/UA-2024-02-14-005319-a" TargetMode="External" /><Relationship Id="rId229" Type="http://schemas.openxmlformats.org/officeDocument/2006/relationships/hyperlink" Target="https://prozorro.gov.ua/tender/UA-2024-02-14-002984-a" TargetMode="External" /><Relationship Id="rId230" Type="http://schemas.openxmlformats.org/officeDocument/2006/relationships/hyperlink" Target="https://prozorro.gov.ua/tender/UA-2024-02-13-013998-a" TargetMode="External" /><Relationship Id="rId231" Type="http://schemas.openxmlformats.org/officeDocument/2006/relationships/hyperlink" Target="https://prozorro.gov.ua/tender/UA-2024-02-13-013971-a" TargetMode="External" /><Relationship Id="rId232" Type="http://schemas.openxmlformats.org/officeDocument/2006/relationships/hyperlink" Target="https://prozorro.gov.ua/tender/UA-2024-02-13-013887-a" TargetMode="External" /><Relationship Id="rId233" Type="http://schemas.openxmlformats.org/officeDocument/2006/relationships/hyperlink" Target="https://prozorro.gov.ua/tender/UA-2024-02-13-013844-a" TargetMode="External" /><Relationship Id="rId234" Type="http://schemas.openxmlformats.org/officeDocument/2006/relationships/hyperlink" Target="https://prozorro.gov.ua/tender/UA-2024-02-13-013659-a" TargetMode="External" /><Relationship Id="rId235" Type="http://schemas.openxmlformats.org/officeDocument/2006/relationships/hyperlink" Target="https://prozorro.gov.ua/tender/UA-2024-02-13-013623-a" TargetMode="External" /><Relationship Id="rId236" Type="http://schemas.openxmlformats.org/officeDocument/2006/relationships/hyperlink" Target="https://prozorro.gov.ua/tender/UA-2024-02-13-013571-a" TargetMode="External" /><Relationship Id="rId237" Type="http://schemas.openxmlformats.org/officeDocument/2006/relationships/hyperlink" Target="https://prozorro.gov.ua/tender/UA-2024-02-19-001779-a" TargetMode="External" /><Relationship Id="rId238" Type="http://schemas.openxmlformats.org/officeDocument/2006/relationships/hyperlink" Target="https://prozorro.gov.ua/tender/UA-2024-02-19-002660-a" TargetMode="External" /><Relationship Id="rId239" Type="http://schemas.openxmlformats.org/officeDocument/2006/relationships/hyperlink" Target="https://prozorro.gov.ua/tender/UA-2024-02-19-002176-a" TargetMode="External" /><Relationship Id="rId240" Type="http://schemas.openxmlformats.org/officeDocument/2006/relationships/hyperlink" Target="https://prozorro.gov.ua/tender/UA-2024-02-19-000283-a" TargetMode="External" /><Relationship Id="rId241" Type="http://schemas.openxmlformats.org/officeDocument/2006/relationships/hyperlink" Target="https://prozorro.gov.ua/tender/UA-2024-02-19-000225-a" TargetMode="External" /><Relationship Id="rId242" Type="http://schemas.openxmlformats.org/officeDocument/2006/relationships/hyperlink" Target="https://prozorro.gov.ua/tender/UA-2024-02-16-009110-a" TargetMode="External" /><Relationship Id="rId243" Type="http://schemas.openxmlformats.org/officeDocument/2006/relationships/hyperlink" Target="https://prozorro.gov.ua/tender/UA-2024-02-16-005096-a" TargetMode="External" /><Relationship Id="rId244" Type="http://schemas.openxmlformats.org/officeDocument/2006/relationships/hyperlink" Target="https://prozorro.gov.ua/tender/UA-2024-02-16-003732-a" TargetMode="External" /><Relationship Id="rId245" Type="http://schemas.openxmlformats.org/officeDocument/2006/relationships/hyperlink" Target="https://prozorro.gov.ua/tender/UA-2024-02-14-011311-a" TargetMode="External" /><Relationship Id="rId246" Type="http://schemas.openxmlformats.org/officeDocument/2006/relationships/hyperlink" Target="https://prozorro.gov.ua/tender/UA-2024-02-20-013829-a" TargetMode="External" /><Relationship Id="rId247" Type="http://schemas.openxmlformats.org/officeDocument/2006/relationships/hyperlink" Target="https://www.dzo.com.ua/tenders/22371716" TargetMode="External" /><Relationship Id="rId248" Type="http://schemas.openxmlformats.org/officeDocument/2006/relationships/hyperlink" Target="https://www.dzo.com.ua/tenders/22371852" TargetMode="External" /><Relationship Id="rId249" Type="http://schemas.openxmlformats.org/officeDocument/2006/relationships/hyperlink" Target="https://www.dzo.com.ua/tenders/22371987" TargetMode="External" /><Relationship Id="rId250" Type="http://schemas.openxmlformats.org/officeDocument/2006/relationships/hyperlink" Target="https://www.dzo.com.ua/tenders/22383121" TargetMode="External" /><Relationship Id="rId251" Type="http://schemas.openxmlformats.org/officeDocument/2006/relationships/hyperlink" Target="https://www.dzo.com.ua/tenders/22382782" TargetMode="External" /><Relationship Id="rId252" Type="http://schemas.openxmlformats.org/officeDocument/2006/relationships/hyperlink" Target="https://www.dzo.com.ua/tenders/22399306" TargetMode="External" /><Relationship Id="rId253" Type="http://schemas.openxmlformats.org/officeDocument/2006/relationships/hyperlink" Target="https://www.dzo.com.ua/tenders/22409046" TargetMode="External" /><Relationship Id="rId254" Type="http://schemas.openxmlformats.org/officeDocument/2006/relationships/hyperlink" Target="https://www.dzo.com.ua/tenders/22423016" TargetMode="External" /><Relationship Id="rId255" Type="http://schemas.openxmlformats.org/officeDocument/2006/relationships/hyperlink" Target="https://www.dzo.com.ua/tenders/22423265" TargetMode="External" /><Relationship Id="rId256" Type="http://schemas.openxmlformats.org/officeDocument/2006/relationships/hyperlink" Target="https://www.dzo.com.ua/tenders/22423477" TargetMode="External" /><Relationship Id="rId257" Type="http://schemas.openxmlformats.org/officeDocument/2006/relationships/hyperlink" Target="https://www.dzo.com.ua/tenders/22423728" TargetMode="External" /><Relationship Id="rId258" Type="http://schemas.openxmlformats.org/officeDocument/2006/relationships/hyperlink" Target="https://www.dzo.com.ua/tenders/22424218" TargetMode="External" /><Relationship Id="rId259" Type="http://schemas.openxmlformats.org/officeDocument/2006/relationships/hyperlink" Target="https://www.dzo.com.ua/tenders/22438339" TargetMode="External" /><Relationship Id="rId260" Type="http://schemas.openxmlformats.org/officeDocument/2006/relationships/hyperlink" Target="https://www.dzo.com.ua/tenders/22438693" TargetMode="External" /><Relationship Id="rId261" Type="http://schemas.openxmlformats.org/officeDocument/2006/relationships/hyperlink" Target="https://www.dzo.com.ua/tenders/22443620" TargetMode="External" /><Relationship Id="rId262" Type="http://schemas.openxmlformats.org/officeDocument/2006/relationships/hyperlink" Target="https://www.dzo.com.ua/tenders/22463097" TargetMode="External" /><Relationship Id="rId263" Type="http://schemas.openxmlformats.org/officeDocument/2006/relationships/hyperlink" Target="https://www.dzo.com.ua/tenders/22463347" TargetMode="External" /><Relationship Id="rId264" Type="http://schemas.openxmlformats.org/officeDocument/2006/relationships/hyperlink" Target="https://www.dzo.com.ua/tenders/22467535" TargetMode="External" /><Relationship Id="rId265" Type="http://schemas.openxmlformats.org/officeDocument/2006/relationships/hyperlink" Target="https://www.dzo.com.ua/tenders/22469814" TargetMode="External" /><Relationship Id="rId266" Type="http://schemas.openxmlformats.org/officeDocument/2006/relationships/hyperlink" Target="https://www.dzo.com.ua/tenders/22474488" TargetMode="External" /><Relationship Id="rId267" Type="http://schemas.openxmlformats.org/officeDocument/2006/relationships/hyperlink" Target="https://www.dzo.com.ua/tenders/22477484" TargetMode="External" /><Relationship Id="rId268" Type="http://schemas.openxmlformats.org/officeDocument/2006/relationships/hyperlink" Target="https://www.dzo.com.ua/tenders/22478016" TargetMode="External" /><Relationship Id="rId269" Type="http://schemas.openxmlformats.org/officeDocument/2006/relationships/hyperlink" Target="https://www.dzo.com.ua/tenders/22482441" TargetMode="External" /><Relationship Id="rId270" Type="http://schemas.openxmlformats.org/officeDocument/2006/relationships/hyperlink" Target="https://www.dzo.com.ua/tenders/22483889" TargetMode="External" /><Relationship Id="rId271" Type="http://schemas.openxmlformats.org/officeDocument/2006/relationships/hyperlink" Target="https://www.dzo.com.ua/tenders/22491666" TargetMode="External" /><Relationship Id="rId272" Type="http://schemas.openxmlformats.org/officeDocument/2006/relationships/hyperlink" Target="https://www.dzo.com.ua/tenders/22493974" TargetMode="External" /><Relationship Id="rId273" Type="http://schemas.openxmlformats.org/officeDocument/2006/relationships/hyperlink" Target="https://www.dzo.com.ua/tenders/22494582" TargetMode="External" /><Relationship Id="rId274" Type="http://schemas.openxmlformats.org/officeDocument/2006/relationships/hyperlink" Target="https://www.dzo.com.ua/tenders/22498678" TargetMode="External" /><Relationship Id="rId275" Type="http://schemas.openxmlformats.org/officeDocument/2006/relationships/hyperlink" Target="https://www.dzo.com.ua/tenders/22499332" TargetMode="External" /><Relationship Id="rId276" Type="http://schemas.openxmlformats.org/officeDocument/2006/relationships/hyperlink" Target="https://www.dzo.com.ua/tenders/22500963" TargetMode="External" /><Relationship Id="rId277" Type="http://schemas.openxmlformats.org/officeDocument/2006/relationships/hyperlink" Target="https://www.dzo.com.ua/tenders/22506249" TargetMode="External" /><Relationship Id="rId278" Type="http://schemas.openxmlformats.org/officeDocument/2006/relationships/hyperlink" Target="https://www.dzo.com.ua/tenders/22492378" TargetMode="External" /><Relationship Id="rId279" Type="http://schemas.openxmlformats.org/officeDocument/2006/relationships/hyperlink" Target="https://www.dzo.com.ua/tenders/22510849" TargetMode="External" /><Relationship Id="rId280" Type="http://schemas.openxmlformats.org/officeDocument/2006/relationships/hyperlink" Target="https://www.dzo.com.ua/tenders/22512853" TargetMode="External" /><Relationship Id="rId281" Type="http://schemas.openxmlformats.org/officeDocument/2006/relationships/hyperlink" Target="https://www.dzo.com.ua/tenders/22515861" TargetMode="External" /><Relationship Id="rId282" Type="http://schemas.openxmlformats.org/officeDocument/2006/relationships/hyperlink" Target="https://www.dzo.com.ua/tenders/22522527" TargetMode="External" /><Relationship Id="rId283" Type="http://schemas.openxmlformats.org/officeDocument/2006/relationships/hyperlink" Target="https://www.dzo.com.ua/tenders/22523236" TargetMode="External" /><Relationship Id="rId284" Type="http://schemas.openxmlformats.org/officeDocument/2006/relationships/hyperlink" Target="https://www.dzo.com.ua/tenders/22355312" TargetMode="External" /><Relationship Id="rId285" Type="http://schemas.openxmlformats.org/officeDocument/2006/relationships/hyperlink" Target="https://www.dzo.com.ua/tenders/22356611" TargetMode="External" /><Relationship Id="rId286" Type="http://schemas.openxmlformats.org/officeDocument/2006/relationships/hyperlink" Target="https://www.dzo.com.ua/tenders/22524373" TargetMode="External" /><Relationship Id="rId287" Type="http://schemas.openxmlformats.org/officeDocument/2006/relationships/hyperlink" Target="https://prozorro.gov.ua/tender/UA-2024-02-27-010383-a" TargetMode="External" /><Relationship Id="rId288" Type="http://schemas.openxmlformats.org/officeDocument/2006/relationships/hyperlink" Target="https://www.dzo.com.ua/tenders/22530147" TargetMode="External" /><Relationship Id="rId289" Type="http://schemas.openxmlformats.org/officeDocument/2006/relationships/hyperlink" Target="https://www.dzo.com.ua/tenders/22543873" TargetMode="External" /><Relationship Id="rId290" Type="http://schemas.openxmlformats.org/officeDocument/2006/relationships/hyperlink" Target="https://prozorro.gov.ua/tender/UA-2024-03-14-011931-a" TargetMode="External" /><Relationship Id="rId291" Type="http://schemas.openxmlformats.org/officeDocument/2006/relationships/hyperlink" Target="https://www.dzo.com.ua/tenders/22557798" TargetMode="External" /><Relationship Id="rId292" Type="http://schemas.openxmlformats.org/officeDocument/2006/relationships/hyperlink" Target="https://www.dzo.com.ua/tenders/22559128" TargetMode="External" /><Relationship Id="rId293" Type="http://schemas.openxmlformats.org/officeDocument/2006/relationships/hyperlink" Target="https://prozorro.gov.ua/tender/UA-2024-03-15-004698-a" TargetMode="External" /><Relationship Id="rId294" Type="http://schemas.openxmlformats.org/officeDocument/2006/relationships/hyperlink" Target="https://www.dzo.com.ua/tenders/22555110" TargetMode="External" /><Relationship Id="rId295" Type="http://schemas.openxmlformats.org/officeDocument/2006/relationships/hyperlink" Target="https://www.dzo.com.ua/tenders/22564037" TargetMode="External" /><Relationship Id="rId296" Type="http://schemas.openxmlformats.org/officeDocument/2006/relationships/hyperlink" Target="https://www.dzo.com.ua/tenders/22574392" TargetMode="External" /><Relationship Id="rId297" Type="http://schemas.openxmlformats.org/officeDocument/2006/relationships/hyperlink" Target="https://www.dzo.com.ua/tenders/22581096" TargetMode="External" /><Relationship Id="rId298" Type="http://schemas.openxmlformats.org/officeDocument/2006/relationships/hyperlink" Target="https://www.dzo.com.ua/tenders/22615427" TargetMode="External" /><Relationship Id="rId299" Type="http://schemas.openxmlformats.org/officeDocument/2006/relationships/hyperlink" Target="https://www.dzo.com.ua/tenders/22617798" TargetMode="External" /><Relationship Id="rId300" Type="http://schemas.openxmlformats.org/officeDocument/2006/relationships/hyperlink" Target="https://www.dzo.com.ua/tenders/22623365" TargetMode="External" /><Relationship Id="rId301" Type="http://schemas.openxmlformats.org/officeDocument/2006/relationships/hyperlink" Target="https://www.dzo.com.ua/tenders/22634228" TargetMode="External" /><Relationship Id="rId30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75"/>
  <sheetViews>
    <sheetView tabSelected="1" zoomScale="75" zoomScaleNormal="75" zoomScalePageLayoutView="0" workbookViewId="0" topLeftCell="A214">
      <selection activeCell="Q178" sqref="Q178"/>
    </sheetView>
  </sheetViews>
  <sheetFormatPr defaultColWidth="9.140625" defaultRowHeight="12.75"/>
  <cols>
    <col min="1" max="1" width="7.7109375" style="1" customWidth="1"/>
    <col min="2" max="2" width="15.28125" style="1" customWidth="1"/>
    <col min="3" max="3" width="39.57421875" style="1" customWidth="1"/>
    <col min="4" max="4" width="21.8515625" style="1" customWidth="1"/>
    <col min="5" max="5" width="24.57421875" style="1" customWidth="1"/>
    <col min="6" max="6" width="23.421875" style="1" customWidth="1"/>
    <col min="7" max="7" width="17.421875" style="1" customWidth="1"/>
    <col min="8" max="8" width="16.00390625" style="1" customWidth="1"/>
    <col min="9" max="9" width="11.28125" style="1" customWidth="1"/>
    <col min="10" max="10" width="18.140625" style="1" customWidth="1"/>
    <col min="11" max="11" width="15.57421875" style="1" customWidth="1"/>
    <col min="12" max="12" width="11.28125" style="1" customWidth="1"/>
    <col min="13" max="13" width="16.8515625" style="1" customWidth="1"/>
    <col min="14" max="14" width="24.7109375" style="1" customWidth="1"/>
    <col min="15" max="15" width="16.7109375" style="1" customWidth="1"/>
    <col min="16" max="16" width="25.7109375" style="1" customWidth="1"/>
    <col min="17" max="17" width="16.140625" style="1" customWidth="1"/>
    <col min="18" max="18" width="11.28125" style="1" customWidth="1"/>
    <col min="19" max="19" width="21.8515625" style="1" customWidth="1"/>
    <col min="20" max="22" width="16.7109375" style="1" customWidth="1"/>
    <col min="23" max="16384" width="9.140625" style="1" customWidth="1"/>
  </cols>
  <sheetData>
    <row r="1" spans="1:22" ht="15.75" customHeight="1">
      <c r="A1" s="110"/>
      <c r="B1" s="110"/>
      <c r="C1" s="110"/>
      <c r="D1" s="110"/>
      <c r="E1" s="110"/>
      <c r="F1" s="110"/>
      <c r="G1" s="110"/>
      <c r="H1" s="110"/>
      <c r="I1" s="110"/>
      <c r="J1" s="110"/>
      <c r="K1" s="110"/>
      <c r="L1" s="110"/>
      <c r="M1" s="110"/>
      <c r="N1" s="110"/>
      <c r="T1" s="107" t="s">
        <v>19</v>
      </c>
      <c r="U1" s="107"/>
      <c r="V1" s="107"/>
    </row>
    <row r="2" spans="20:22" ht="13.5">
      <c r="T2" s="107"/>
      <c r="U2" s="107"/>
      <c r="V2" s="107"/>
    </row>
    <row r="3" spans="1:22" ht="13.5">
      <c r="A3" s="111" t="s">
        <v>168</v>
      </c>
      <c r="B3" s="111"/>
      <c r="C3" s="111"/>
      <c r="D3" s="111"/>
      <c r="E3" s="111"/>
      <c r="F3" s="111"/>
      <c r="G3" s="111"/>
      <c r="H3" s="111"/>
      <c r="I3" s="111"/>
      <c r="J3" s="111"/>
      <c r="K3" s="111"/>
      <c r="L3" s="111"/>
      <c r="M3" s="111"/>
      <c r="N3" s="111"/>
      <c r="O3" s="111"/>
      <c r="P3" s="111"/>
      <c r="Q3" s="111"/>
      <c r="R3" s="111"/>
      <c r="S3" s="111"/>
      <c r="T3" s="111"/>
      <c r="U3" s="111"/>
      <c r="V3" s="111"/>
    </row>
    <row r="4" spans="1:22" ht="24" customHeight="1" thickBot="1">
      <c r="A4" s="111"/>
      <c r="B4" s="111"/>
      <c r="C4" s="111"/>
      <c r="D4" s="111"/>
      <c r="E4" s="111"/>
      <c r="F4" s="111"/>
      <c r="G4" s="111"/>
      <c r="H4" s="111"/>
      <c r="I4" s="111"/>
      <c r="J4" s="111"/>
      <c r="K4" s="111"/>
      <c r="L4" s="111"/>
      <c r="M4" s="111"/>
      <c r="N4" s="111"/>
      <c r="O4" s="111"/>
      <c r="P4" s="111"/>
      <c r="Q4" s="111"/>
      <c r="R4" s="111"/>
      <c r="S4" s="111"/>
      <c r="T4" s="111"/>
      <c r="U4" s="111"/>
      <c r="V4" s="111"/>
    </row>
    <row r="5" spans="1:22" s="2" customFormat="1" ht="17.25" customHeight="1">
      <c r="A5" s="116" t="s">
        <v>0</v>
      </c>
      <c r="B5" s="108" t="s">
        <v>16</v>
      </c>
      <c r="C5" s="108" t="s">
        <v>15</v>
      </c>
      <c r="D5" s="108" t="s">
        <v>20</v>
      </c>
      <c r="E5" s="108" t="s">
        <v>21</v>
      </c>
      <c r="F5" s="108" t="s">
        <v>17</v>
      </c>
      <c r="G5" s="108" t="s">
        <v>1</v>
      </c>
      <c r="H5" s="108" t="s">
        <v>18</v>
      </c>
      <c r="I5" s="108"/>
      <c r="J5" s="108"/>
      <c r="K5" s="119" t="s">
        <v>9</v>
      </c>
      <c r="L5" s="120"/>
      <c r="M5" s="121"/>
      <c r="N5" s="108" t="s">
        <v>23</v>
      </c>
      <c r="O5" s="108" t="s">
        <v>6</v>
      </c>
      <c r="P5" s="108" t="s">
        <v>7</v>
      </c>
      <c r="Q5" s="108" t="s">
        <v>22</v>
      </c>
      <c r="R5" s="108"/>
      <c r="S5" s="108"/>
      <c r="T5" s="108" t="s">
        <v>8</v>
      </c>
      <c r="U5" s="108" t="s">
        <v>24</v>
      </c>
      <c r="V5" s="113" t="s">
        <v>32</v>
      </c>
    </row>
    <row r="6" spans="1:22" s="2" customFormat="1" ht="65.25" customHeight="1">
      <c r="A6" s="117"/>
      <c r="B6" s="109"/>
      <c r="C6" s="109"/>
      <c r="D6" s="109"/>
      <c r="E6" s="109"/>
      <c r="F6" s="109"/>
      <c r="G6" s="109"/>
      <c r="H6" s="109"/>
      <c r="I6" s="109"/>
      <c r="J6" s="109"/>
      <c r="K6" s="122"/>
      <c r="L6" s="123"/>
      <c r="M6" s="124"/>
      <c r="N6" s="109"/>
      <c r="O6" s="109"/>
      <c r="P6" s="109"/>
      <c r="Q6" s="109"/>
      <c r="R6" s="109"/>
      <c r="S6" s="109"/>
      <c r="T6" s="109"/>
      <c r="U6" s="109"/>
      <c r="V6" s="114"/>
    </row>
    <row r="7" spans="1:22" s="2" customFormat="1" ht="67.5" customHeight="1" thickBot="1">
      <c r="A7" s="118"/>
      <c r="B7" s="112"/>
      <c r="C7" s="112"/>
      <c r="D7" s="112"/>
      <c r="E7" s="112"/>
      <c r="F7" s="112"/>
      <c r="G7" s="112"/>
      <c r="H7" s="25" t="s">
        <v>5</v>
      </c>
      <c r="I7" s="25" t="s">
        <v>3</v>
      </c>
      <c r="J7" s="25" t="s">
        <v>14</v>
      </c>
      <c r="K7" s="25" t="s">
        <v>5</v>
      </c>
      <c r="L7" s="25" t="s">
        <v>3</v>
      </c>
      <c r="M7" s="25" t="s">
        <v>12</v>
      </c>
      <c r="N7" s="112"/>
      <c r="O7" s="112"/>
      <c r="P7" s="112"/>
      <c r="Q7" s="25" t="s">
        <v>5</v>
      </c>
      <c r="R7" s="25" t="s">
        <v>4</v>
      </c>
      <c r="S7" s="25" t="s">
        <v>13</v>
      </c>
      <c r="T7" s="112"/>
      <c r="U7" s="112"/>
      <c r="V7" s="115"/>
    </row>
    <row r="8" spans="1:22" s="2" customFormat="1" ht="14.25" customHeight="1">
      <c r="A8" s="24">
        <v>1</v>
      </c>
      <c r="B8" s="24">
        <v>2</v>
      </c>
      <c r="C8" s="24">
        <v>3</v>
      </c>
      <c r="D8" s="24">
        <v>4</v>
      </c>
      <c r="E8" s="24">
        <v>5</v>
      </c>
      <c r="F8" s="24">
        <v>6</v>
      </c>
      <c r="G8" s="24">
        <v>7</v>
      </c>
      <c r="H8" s="24">
        <v>8</v>
      </c>
      <c r="I8" s="24">
        <v>9</v>
      </c>
      <c r="J8" s="24">
        <v>10</v>
      </c>
      <c r="K8" s="24">
        <v>11</v>
      </c>
      <c r="L8" s="24">
        <v>12</v>
      </c>
      <c r="M8" s="24">
        <v>13</v>
      </c>
      <c r="N8" s="24">
        <v>14</v>
      </c>
      <c r="O8" s="24">
        <v>15</v>
      </c>
      <c r="P8" s="24">
        <v>16</v>
      </c>
      <c r="Q8" s="24">
        <v>17</v>
      </c>
      <c r="R8" s="24">
        <v>18</v>
      </c>
      <c r="S8" s="24">
        <v>19</v>
      </c>
      <c r="T8" s="24">
        <v>20</v>
      </c>
      <c r="U8" s="24">
        <v>21</v>
      </c>
      <c r="V8" s="24">
        <v>22</v>
      </c>
    </row>
    <row r="9" spans="1:22" s="3" customFormat="1" ht="15.75">
      <c r="A9" s="18"/>
      <c r="B9" s="18"/>
      <c r="C9" s="17"/>
      <c r="D9" s="17"/>
      <c r="E9" s="17"/>
      <c r="F9" s="17"/>
      <c r="G9" s="18"/>
      <c r="H9" s="19"/>
      <c r="I9" s="18"/>
      <c r="J9" s="19"/>
      <c r="K9" s="19"/>
      <c r="L9" s="18"/>
      <c r="M9" s="19"/>
      <c r="N9" s="16"/>
      <c r="O9" s="15"/>
      <c r="P9" s="6"/>
      <c r="Q9" s="22"/>
      <c r="R9" s="23"/>
      <c r="S9" s="22"/>
      <c r="T9" s="15"/>
      <c r="U9" s="6" t="s">
        <v>27</v>
      </c>
      <c r="V9" s="6"/>
    </row>
    <row r="10" spans="1:22" s="3" customFormat="1" ht="78.75" customHeight="1">
      <c r="A10" s="18">
        <v>1</v>
      </c>
      <c r="B10" s="27" t="s">
        <v>25</v>
      </c>
      <c r="C10" s="40" t="s">
        <v>35</v>
      </c>
      <c r="D10" s="23" t="s">
        <v>36</v>
      </c>
      <c r="E10" s="23" t="s">
        <v>30</v>
      </c>
      <c r="F10" s="17" t="s">
        <v>26</v>
      </c>
      <c r="G10" s="27" t="s">
        <v>37</v>
      </c>
      <c r="H10" s="26">
        <f aca="true" t="shared" si="0" ref="H10:H22">K10+0</f>
        <v>0.23774647887323944</v>
      </c>
      <c r="I10" s="27">
        <f aca="true" t="shared" si="1" ref="I10:I22">L10+0</f>
        <v>7100</v>
      </c>
      <c r="J10" s="26">
        <f aca="true" t="shared" si="2" ref="J10:J22">M10+0</f>
        <v>1688</v>
      </c>
      <c r="K10" s="26">
        <f aca="true" t="shared" si="3" ref="K10:K17">M10/L10</f>
        <v>0.23774647887323944</v>
      </c>
      <c r="L10" s="27">
        <v>7100</v>
      </c>
      <c r="M10" s="34">
        <v>1688</v>
      </c>
      <c r="N10" s="16" t="s">
        <v>38</v>
      </c>
      <c r="O10" s="36">
        <v>45265</v>
      </c>
      <c r="P10" s="37" t="s">
        <v>39</v>
      </c>
      <c r="Q10" s="32" t="s">
        <v>67</v>
      </c>
      <c r="R10" s="28" t="s">
        <v>67</v>
      </c>
      <c r="S10" s="28" t="s">
        <v>67</v>
      </c>
      <c r="T10" s="28" t="s">
        <v>67</v>
      </c>
      <c r="U10" s="6" t="s">
        <v>66</v>
      </c>
      <c r="V10" s="6"/>
    </row>
    <row r="11" spans="1:22" s="3" customFormat="1" ht="81">
      <c r="A11" s="18">
        <v>2</v>
      </c>
      <c r="B11" s="27" t="s">
        <v>25</v>
      </c>
      <c r="C11" s="40" t="s">
        <v>40</v>
      </c>
      <c r="D11" s="23" t="s">
        <v>36</v>
      </c>
      <c r="E11" s="23" t="s">
        <v>30</v>
      </c>
      <c r="F11" s="17" t="s">
        <v>26</v>
      </c>
      <c r="G11" s="23" t="s">
        <v>41</v>
      </c>
      <c r="H11" s="26">
        <f t="shared" si="0"/>
        <v>4461</v>
      </c>
      <c r="I11" s="27">
        <f t="shared" si="1"/>
        <v>1</v>
      </c>
      <c r="J11" s="26">
        <f t="shared" si="2"/>
        <v>4461</v>
      </c>
      <c r="K11" s="26">
        <f t="shared" si="3"/>
        <v>4461</v>
      </c>
      <c r="L11" s="27">
        <v>1</v>
      </c>
      <c r="M11" s="34">
        <v>4461</v>
      </c>
      <c r="N11" s="16" t="s">
        <v>42</v>
      </c>
      <c r="O11" s="36">
        <v>45265</v>
      </c>
      <c r="P11" s="37" t="s">
        <v>43</v>
      </c>
      <c r="Q11" s="32" t="s">
        <v>67</v>
      </c>
      <c r="R11" s="28" t="s">
        <v>67</v>
      </c>
      <c r="S11" s="28" t="s">
        <v>67</v>
      </c>
      <c r="T11" s="28" t="s">
        <v>67</v>
      </c>
      <c r="U11" s="6" t="s">
        <v>68</v>
      </c>
      <c r="V11" s="6"/>
    </row>
    <row r="12" spans="1:22" s="3" customFormat="1" ht="62.25">
      <c r="A12" s="18">
        <v>3</v>
      </c>
      <c r="B12" s="27" t="s">
        <v>25</v>
      </c>
      <c r="C12" s="40" t="s">
        <v>44</v>
      </c>
      <c r="D12" s="23" t="s">
        <v>36</v>
      </c>
      <c r="E12" s="23" t="s">
        <v>30</v>
      </c>
      <c r="F12" s="17" t="s">
        <v>45</v>
      </c>
      <c r="G12" s="27" t="s">
        <v>37</v>
      </c>
      <c r="H12" s="26">
        <f t="shared" si="0"/>
        <v>0.4652008730094576</v>
      </c>
      <c r="I12" s="27">
        <f t="shared" si="1"/>
        <v>12371</v>
      </c>
      <c r="J12" s="26">
        <f t="shared" si="2"/>
        <v>5755</v>
      </c>
      <c r="K12" s="26">
        <f t="shared" si="3"/>
        <v>0.4652008730094576</v>
      </c>
      <c r="L12" s="27">
        <v>12371</v>
      </c>
      <c r="M12" s="34">
        <v>5755</v>
      </c>
      <c r="N12" s="16" t="s">
        <v>46</v>
      </c>
      <c r="O12" s="36">
        <v>45267</v>
      </c>
      <c r="P12" s="37" t="s">
        <v>47</v>
      </c>
      <c r="Q12" s="32" t="s">
        <v>67</v>
      </c>
      <c r="R12" s="28" t="s">
        <v>67</v>
      </c>
      <c r="S12" s="28" t="s">
        <v>67</v>
      </c>
      <c r="T12" s="28" t="s">
        <v>67</v>
      </c>
      <c r="U12" s="6" t="s">
        <v>68</v>
      </c>
      <c r="V12" s="6"/>
    </row>
    <row r="13" spans="1:22" s="3" customFormat="1" ht="64.5">
      <c r="A13" s="18">
        <v>4</v>
      </c>
      <c r="B13" s="27" t="s">
        <v>25</v>
      </c>
      <c r="C13" s="40" t="s">
        <v>48</v>
      </c>
      <c r="D13" s="23" t="s">
        <v>36</v>
      </c>
      <c r="E13" s="23" t="s">
        <v>30</v>
      </c>
      <c r="F13" s="17" t="s">
        <v>28</v>
      </c>
      <c r="G13" s="27" t="s">
        <v>37</v>
      </c>
      <c r="H13" s="26">
        <f t="shared" si="0"/>
        <v>7.914285714285715</v>
      </c>
      <c r="I13" s="27">
        <f t="shared" si="1"/>
        <v>700</v>
      </c>
      <c r="J13" s="26">
        <f t="shared" si="2"/>
        <v>5540</v>
      </c>
      <c r="K13" s="26">
        <f t="shared" si="3"/>
        <v>7.914285714285715</v>
      </c>
      <c r="L13" s="27">
        <v>700</v>
      </c>
      <c r="M13" s="34">
        <v>5540</v>
      </c>
      <c r="N13" s="43" t="s">
        <v>116</v>
      </c>
      <c r="O13" s="36">
        <v>45267</v>
      </c>
      <c r="P13" s="38" t="s">
        <v>49</v>
      </c>
      <c r="Q13" s="32" t="s">
        <v>67</v>
      </c>
      <c r="R13" s="28" t="s">
        <v>67</v>
      </c>
      <c r="S13" s="28" t="s">
        <v>67</v>
      </c>
      <c r="T13" s="28" t="s">
        <v>67</v>
      </c>
      <c r="U13" s="6" t="s">
        <v>68</v>
      </c>
      <c r="V13" s="6"/>
    </row>
    <row r="14" spans="1:22" s="3" customFormat="1" ht="62.25">
      <c r="A14" s="18">
        <v>5</v>
      </c>
      <c r="B14" s="27" t="s">
        <v>31</v>
      </c>
      <c r="C14" s="40" t="s">
        <v>50</v>
      </c>
      <c r="D14" s="23" t="s">
        <v>36</v>
      </c>
      <c r="E14" s="23" t="s">
        <v>30</v>
      </c>
      <c r="F14" s="17" t="s">
        <v>51</v>
      </c>
      <c r="G14" s="23" t="s">
        <v>54</v>
      </c>
      <c r="H14" s="26">
        <f t="shared" si="0"/>
        <v>0.04782972617481765</v>
      </c>
      <c r="I14" s="27">
        <f t="shared" si="1"/>
        <v>8363</v>
      </c>
      <c r="J14" s="26">
        <f t="shared" si="2"/>
        <v>400</v>
      </c>
      <c r="K14" s="26">
        <f t="shared" si="3"/>
        <v>0.04782972617481765</v>
      </c>
      <c r="L14" s="27">
        <v>8363</v>
      </c>
      <c r="M14" s="34">
        <v>400</v>
      </c>
      <c r="N14" s="16" t="s">
        <v>53</v>
      </c>
      <c r="O14" s="36">
        <v>45267</v>
      </c>
      <c r="P14" s="38" t="s">
        <v>52</v>
      </c>
      <c r="Q14" s="31">
        <f>S14/R14</f>
        <v>0.038951333253617125</v>
      </c>
      <c r="R14" s="23">
        <v>8363</v>
      </c>
      <c r="S14" s="22">
        <f>390.9/1.2</f>
        <v>325.75</v>
      </c>
      <c r="T14" s="28" t="s">
        <v>67</v>
      </c>
      <c r="U14" s="6" t="s">
        <v>68</v>
      </c>
      <c r="V14" s="6"/>
    </row>
    <row r="15" spans="1:22" s="3" customFormat="1" ht="62.25">
      <c r="A15" s="18">
        <v>6</v>
      </c>
      <c r="B15" s="27" t="s">
        <v>25</v>
      </c>
      <c r="C15" s="40" t="s">
        <v>55</v>
      </c>
      <c r="D15" s="23" t="s">
        <v>36</v>
      </c>
      <c r="E15" s="23" t="s">
        <v>30</v>
      </c>
      <c r="F15" s="17" t="s">
        <v>56</v>
      </c>
      <c r="G15" s="27" t="s">
        <v>37</v>
      </c>
      <c r="H15" s="26">
        <f t="shared" si="0"/>
        <v>2.0293398533007334</v>
      </c>
      <c r="I15" s="27">
        <f t="shared" si="1"/>
        <v>2045</v>
      </c>
      <c r="J15" s="26">
        <f t="shared" si="2"/>
        <v>4150</v>
      </c>
      <c r="K15" s="26">
        <f t="shared" si="3"/>
        <v>2.0293398533007334</v>
      </c>
      <c r="L15" s="27">
        <v>2045</v>
      </c>
      <c r="M15" s="34">
        <v>4150</v>
      </c>
      <c r="N15" s="16" t="s">
        <v>58</v>
      </c>
      <c r="O15" s="36">
        <v>45268</v>
      </c>
      <c r="P15" s="38" t="s">
        <v>57</v>
      </c>
      <c r="Q15" s="31"/>
      <c r="R15" s="23"/>
      <c r="S15" s="22"/>
      <c r="T15" s="28" t="s">
        <v>67</v>
      </c>
      <c r="U15" s="6" t="s">
        <v>68</v>
      </c>
      <c r="V15" s="6"/>
    </row>
    <row r="16" spans="1:22" s="3" customFormat="1" ht="62.25">
      <c r="A16" s="18">
        <v>7</v>
      </c>
      <c r="B16" s="27" t="s">
        <v>25</v>
      </c>
      <c r="C16" s="40" t="s">
        <v>59</v>
      </c>
      <c r="D16" s="23" t="s">
        <v>36</v>
      </c>
      <c r="E16" s="23" t="s">
        <v>30</v>
      </c>
      <c r="F16" s="17" t="s">
        <v>60</v>
      </c>
      <c r="G16" s="27" t="s">
        <v>37</v>
      </c>
      <c r="H16" s="26">
        <f t="shared" si="0"/>
        <v>0.6227951382081945</v>
      </c>
      <c r="I16" s="27">
        <f t="shared" si="1"/>
        <v>5101</v>
      </c>
      <c r="J16" s="26">
        <f t="shared" si="2"/>
        <v>3176.878</v>
      </c>
      <c r="K16" s="26">
        <f t="shared" si="3"/>
        <v>0.6227951382081945</v>
      </c>
      <c r="L16" s="27">
        <v>5101</v>
      </c>
      <c r="M16" s="34">
        <v>3176.878</v>
      </c>
      <c r="N16" s="16" t="s">
        <v>62</v>
      </c>
      <c r="O16" s="36">
        <v>45272</v>
      </c>
      <c r="P16" s="38" t="s">
        <v>61</v>
      </c>
      <c r="Q16" s="31">
        <f aca="true" t="shared" si="4" ref="Q16:Q25">S16/R16</f>
        <v>0.5144432366202706</v>
      </c>
      <c r="R16" s="23">
        <v>5101</v>
      </c>
      <c r="S16" s="22">
        <f>3149.00994/1.2</f>
        <v>2624.17495</v>
      </c>
      <c r="T16" s="28" t="s">
        <v>67</v>
      </c>
      <c r="U16" s="6" t="s">
        <v>68</v>
      </c>
      <c r="V16" s="6"/>
    </row>
    <row r="17" spans="1:22" s="3" customFormat="1" ht="108.75">
      <c r="A17" s="18">
        <v>8</v>
      </c>
      <c r="B17" s="27" t="s">
        <v>25</v>
      </c>
      <c r="C17" s="40" t="s">
        <v>63</v>
      </c>
      <c r="D17" s="23" t="s">
        <v>36</v>
      </c>
      <c r="E17" s="23" t="s">
        <v>30</v>
      </c>
      <c r="F17" s="17" t="s">
        <v>60</v>
      </c>
      <c r="G17" s="27" t="s">
        <v>37</v>
      </c>
      <c r="H17" s="26">
        <f t="shared" si="0"/>
        <v>0.7989155343371283</v>
      </c>
      <c r="I17" s="27">
        <f t="shared" si="1"/>
        <v>2723</v>
      </c>
      <c r="J17" s="26">
        <f t="shared" si="2"/>
        <v>2175.447</v>
      </c>
      <c r="K17" s="26">
        <f t="shared" si="3"/>
        <v>0.7989155343371283</v>
      </c>
      <c r="L17" s="27">
        <v>2723</v>
      </c>
      <c r="M17" s="34">
        <v>2175.447</v>
      </c>
      <c r="N17" s="16" t="s">
        <v>65</v>
      </c>
      <c r="O17" s="36">
        <v>45272</v>
      </c>
      <c r="P17" s="38" t="s">
        <v>64</v>
      </c>
      <c r="Q17" s="31">
        <f t="shared" si="4"/>
        <v>0.6072109009670706</v>
      </c>
      <c r="R17" s="23">
        <v>2723</v>
      </c>
      <c r="S17" s="22">
        <f>1984.12234/1.2</f>
        <v>1653.4352833333332</v>
      </c>
      <c r="T17" s="42" t="s">
        <v>114</v>
      </c>
      <c r="U17" s="6"/>
      <c r="V17" s="6"/>
    </row>
    <row r="18" spans="1:22" s="3" customFormat="1" ht="81">
      <c r="A18" s="18">
        <v>9</v>
      </c>
      <c r="B18" s="27" t="s">
        <v>25</v>
      </c>
      <c r="C18" s="40" t="s">
        <v>40</v>
      </c>
      <c r="D18" s="23" t="s">
        <v>36</v>
      </c>
      <c r="E18" s="23" t="s">
        <v>30</v>
      </c>
      <c r="F18" s="17" t="s">
        <v>26</v>
      </c>
      <c r="G18" s="23" t="s">
        <v>41</v>
      </c>
      <c r="H18" s="26">
        <f t="shared" si="0"/>
        <v>4461</v>
      </c>
      <c r="I18" s="27">
        <f t="shared" si="1"/>
        <v>1</v>
      </c>
      <c r="J18" s="26">
        <f t="shared" si="2"/>
        <v>4461</v>
      </c>
      <c r="K18" s="26">
        <f>M18/L18</f>
        <v>4461</v>
      </c>
      <c r="L18" s="27">
        <v>1</v>
      </c>
      <c r="M18" s="34">
        <v>4461</v>
      </c>
      <c r="N18" s="16" t="s">
        <v>70</v>
      </c>
      <c r="O18" s="36">
        <v>45275</v>
      </c>
      <c r="P18" s="39" t="s">
        <v>69</v>
      </c>
      <c r="Q18" s="31">
        <f t="shared" si="4"/>
        <v>3717.05</v>
      </c>
      <c r="R18" s="23">
        <v>1</v>
      </c>
      <c r="S18" s="22">
        <f>4460.46/1.2</f>
        <v>3717.05</v>
      </c>
      <c r="T18" s="15">
        <v>45295</v>
      </c>
      <c r="U18" s="6"/>
      <c r="V18" s="6"/>
    </row>
    <row r="19" spans="1:22" s="3" customFormat="1" ht="62.25">
      <c r="A19" s="18">
        <v>10</v>
      </c>
      <c r="B19" s="27" t="s">
        <v>25</v>
      </c>
      <c r="C19" s="40" t="s">
        <v>44</v>
      </c>
      <c r="D19" s="23" t="s">
        <v>36</v>
      </c>
      <c r="E19" s="23" t="s">
        <v>30</v>
      </c>
      <c r="F19" s="17" t="s">
        <v>45</v>
      </c>
      <c r="G19" s="27" t="s">
        <v>37</v>
      </c>
      <c r="H19" s="26">
        <f t="shared" si="0"/>
        <v>0.4652008730094576</v>
      </c>
      <c r="I19" s="27">
        <f t="shared" si="1"/>
        <v>12371</v>
      </c>
      <c r="J19" s="26">
        <f t="shared" si="2"/>
        <v>5755</v>
      </c>
      <c r="K19" s="26">
        <f>M19/L19</f>
        <v>0.4652008730094576</v>
      </c>
      <c r="L19" s="27">
        <v>12371</v>
      </c>
      <c r="M19" s="34">
        <v>5755</v>
      </c>
      <c r="N19" s="35" t="s">
        <v>83</v>
      </c>
      <c r="O19" s="36">
        <v>45279</v>
      </c>
      <c r="P19" s="40" t="s">
        <v>88</v>
      </c>
      <c r="Q19" s="31">
        <f t="shared" si="4"/>
        <v>4776.1483333333335</v>
      </c>
      <c r="R19" s="23">
        <v>1</v>
      </c>
      <c r="S19" s="22">
        <f>5731.378/1.2</f>
        <v>4776.1483333333335</v>
      </c>
      <c r="T19" s="15">
        <v>45295</v>
      </c>
      <c r="U19" s="6"/>
      <c r="V19" s="6"/>
    </row>
    <row r="20" spans="1:22" s="3" customFormat="1" ht="62.25">
      <c r="A20" s="18">
        <v>11</v>
      </c>
      <c r="B20" s="27" t="s">
        <v>25</v>
      </c>
      <c r="C20" s="40" t="s">
        <v>71</v>
      </c>
      <c r="D20" s="23" t="s">
        <v>36</v>
      </c>
      <c r="E20" s="23" t="s">
        <v>30</v>
      </c>
      <c r="F20" s="17" t="s">
        <v>72</v>
      </c>
      <c r="G20" s="27" t="s">
        <v>73</v>
      </c>
      <c r="H20" s="26">
        <f t="shared" si="0"/>
        <v>0.18860190409026797</v>
      </c>
      <c r="I20" s="27">
        <f t="shared" si="1"/>
        <v>22688</v>
      </c>
      <c r="J20" s="26">
        <f t="shared" si="2"/>
        <v>4279</v>
      </c>
      <c r="K20" s="26">
        <f>M20/L20</f>
        <v>0.18860190409026797</v>
      </c>
      <c r="L20" s="27">
        <v>22688</v>
      </c>
      <c r="M20" s="34">
        <v>4279</v>
      </c>
      <c r="N20" s="16" t="s">
        <v>74</v>
      </c>
      <c r="O20" s="36">
        <v>45278</v>
      </c>
      <c r="P20" s="37" t="s">
        <v>75</v>
      </c>
      <c r="Q20" s="31">
        <f t="shared" si="4"/>
        <v>2958.9887500000004</v>
      </c>
      <c r="R20" s="23">
        <v>1</v>
      </c>
      <c r="S20" s="22">
        <f>3550.7865/1.2</f>
        <v>2958.9887500000004</v>
      </c>
      <c r="T20" s="15">
        <v>45300</v>
      </c>
      <c r="U20" s="6"/>
      <c r="V20" s="6"/>
    </row>
    <row r="21" spans="1:22" s="3" customFormat="1" ht="46.5">
      <c r="A21" s="18">
        <v>12</v>
      </c>
      <c r="B21" s="27" t="s">
        <v>25</v>
      </c>
      <c r="C21" s="40" t="s">
        <v>76</v>
      </c>
      <c r="D21" s="23" t="s">
        <v>36</v>
      </c>
      <c r="E21" s="23" t="s">
        <v>30</v>
      </c>
      <c r="F21" s="17" t="s">
        <v>77</v>
      </c>
      <c r="G21" s="27" t="s">
        <v>73</v>
      </c>
      <c r="H21" s="26">
        <f t="shared" si="0"/>
        <v>0.12213930348258706</v>
      </c>
      <c r="I21" s="27">
        <f t="shared" si="1"/>
        <v>4020</v>
      </c>
      <c r="J21" s="26">
        <f t="shared" si="2"/>
        <v>491</v>
      </c>
      <c r="K21" s="26">
        <f>M21/L21</f>
        <v>0.12213930348258706</v>
      </c>
      <c r="L21" s="27">
        <v>4020</v>
      </c>
      <c r="M21" s="34">
        <v>491</v>
      </c>
      <c r="N21" s="16" t="s">
        <v>78</v>
      </c>
      <c r="O21" s="36">
        <v>45278</v>
      </c>
      <c r="P21" s="40" t="s">
        <v>79</v>
      </c>
      <c r="Q21" s="31">
        <f t="shared" si="4"/>
        <v>0.08999792703150912</v>
      </c>
      <c r="R21" s="23">
        <v>4020</v>
      </c>
      <c r="S21" s="22">
        <f>434.15/1.2</f>
        <v>361.7916666666667</v>
      </c>
      <c r="T21" s="15" t="s">
        <v>115</v>
      </c>
      <c r="U21" s="6"/>
      <c r="V21" s="6"/>
    </row>
    <row r="22" spans="1:22" s="3" customFormat="1" ht="48">
      <c r="A22" s="18">
        <v>13</v>
      </c>
      <c r="B22" s="27" t="s">
        <v>25</v>
      </c>
      <c r="C22" s="40" t="s">
        <v>80</v>
      </c>
      <c r="D22" s="23" t="s">
        <v>36</v>
      </c>
      <c r="E22" s="23" t="s">
        <v>30</v>
      </c>
      <c r="F22" s="17" t="s">
        <v>45</v>
      </c>
      <c r="G22" s="27" t="s">
        <v>73</v>
      </c>
      <c r="H22" s="26">
        <f t="shared" si="0"/>
        <v>0.016140350877192983</v>
      </c>
      <c r="I22" s="27">
        <f t="shared" si="1"/>
        <v>57000</v>
      </c>
      <c r="J22" s="26">
        <f t="shared" si="2"/>
        <v>920</v>
      </c>
      <c r="K22" s="26">
        <f>M22/L22</f>
        <v>0.016140350877192983</v>
      </c>
      <c r="L22" s="27">
        <v>57000</v>
      </c>
      <c r="M22" s="34">
        <v>920</v>
      </c>
      <c r="N22" s="16" t="s">
        <v>82</v>
      </c>
      <c r="O22" s="36">
        <v>45278</v>
      </c>
      <c r="P22" s="38" t="s">
        <v>81</v>
      </c>
      <c r="Q22" s="31">
        <f t="shared" si="4"/>
        <v>614.33</v>
      </c>
      <c r="R22" s="23">
        <v>1</v>
      </c>
      <c r="S22" s="22">
        <f>737.196/1.2</f>
        <v>614.33</v>
      </c>
      <c r="T22" s="15">
        <v>45295</v>
      </c>
      <c r="U22" s="6"/>
      <c r="V22" s="6"/>
    </row>
    <row r="23" spans="1:22" s="3" customFormat="1" ht="156">
      <c r="A23" s="18">
        <v>14</v>
      </c>
      <c r="B23" s="41" t="s">
        <v>84</v>
      </c>
      <c r="C23" s="40" t="s">
        <v>85</v>
      </c>
      <c r="D23" s="40" t="s">
        <v>36</v>
      </c>
      <c r="E23" s="23" t="s">
        <v>33</v>
      </c>
      <c r="F23" s="17" t="s">
        <v>26</v>
      </c>
      <c r="G23" s="27" t="s">
        <v>84</v>
      </c>
      <c r="H23" s="26" t="s">
        <v>84</v>
      </c>
      <c r="I23" s="27" t="s">
        <v>84</v>
      </c>
      <c r="J23" s="26">
        <f aca="true" t="shared" si="5" ref="J23:J48">M23+0</f>
        <v>140000</v>
      </c>
      <c r="K23" s="26" t="s">
        <v>84</v>
      </c>
      <c r="L23" s="27" t="s">
        <v>84</v>
      </c>
      <c r="M23" s="34">
        <v>140000</v>
      </c>
      <c r="N23" s="16" t="s">
        <v>87</v>
      </c>
      <c r="O23" s="36">
        <v>45279</v>
      </c>
      <c r="P23" s="38" t="s">
        <v>86</v>
      </c>
      <c r="Q23" s="31">
        <f t="shared" si="4"/>
        <v>116666.66666666667</v>
      </c>
      <c r="R23" s="23">
        <v>1</v>
      </c>
      <c r="S23" s="22">
        <f>140000/1.2</f>
        <v>116666.66666666667</v>
      </c>
      <c r="T23" s="15">
        <v>45300</v>
      </c>
      <c r="U23" s="6"/>
      <c r="V23" s="6"/>
    </row>
    <row r="24" spans="1:22" s="3" customFormat="1" ht="171">
      <c r="A24" s="18">
        <v>15</v>
      </c>
      <c r="B24" s="41" t="s">
        <v>84</v>
      </c>
      <c r="C24" s="40" t="s">
        <v>89</v>
      </c>
      <c r="D24" s="40" t="s">
        <v>36</v>
      </c>
      <c r="E24" s="23" t="s">
        <v>33</v>
      </c>
      <c r="F24" s="17" t="s">
        <v>26</v>
      </c>
      <c r="G24" s="26" t="s">
        <v>84</v>
      </c>
      <c r="H24" s="26" t="s">
        <v>84</v>
      </c>
      <c r="I24" s="27" t="s">
        <v>84</v>
      </c>
      <c r="J24" s="26">
        <f t="shared" si="5"/>
        <v>140000</v>
      </c>
      <c r="K24" s="26" t="s">
        <v>84</v>
      </c>
      <c r="L24" s="27" t="s">
        <v>84</v>
      </c>
      <c r="M24" s="34">
        <v>140000</v>
      </c>
      <c r="N24" s="16" t="s">
        <v>90</v>
      </c>
      <c r="O24" s="36">
        <v>45279</v>
      </c>
      <c r="P24" s="46" t="s">
        <v>91</v>
      </c>
      <c r="Q24" s="31">
        <v>138600</v>
      </c>
      <c r="R24" s="23">
        <v>1</v>
      </c>
      <c r="S24" s="22">
        <f>138600/1.2</f>
        <v>115500</v>
      </c>
      <c r="T24" s="15">
        <v>45300</v>
      </c>
      <c r="U24" s="6"/>
      <c r="V24" s="6"/>
    </row>
    <row r="25" spans="1:22" s="3" customFormat="1" ht="46.5">
      <c r="A25" s="18">
        <v>16</v>
      </c>
      <c r="B25" s="41" t="s">
        <v>25</v>
      </c>
      <c r="C25" s="40" t="s">
        <v>55</v>
      </c>
      <c r="D25" s="23" t="s">
        <v>36</v>
      </c>
      <c r="E25" s="23" t="s">
        <v>30</v>
      </c>
      <c r="F25" s="17" t="s">
        <v>92</v>
      </c>
      <c r="G25" s="27" t="s">
        <v>37</v>
      </c>
      <c r="H25" s="26">
        <f aca="true" t="shared" si="6" ref="H25:H43">K25+0</f>
        <v>2.0293398533007334</v>
      </c>
      <c r="I25" s="27">
        <f aca="true" t="shared" si="7" ref="I25:I43">L25+0</f>
        <v>2045</v>
      </c>
      <c r="J25" s="26">
        <f t="shared" si="5"/>
        <v>4150</v>
      </c>
      <c r="K25" s="26">
        <f aca="true" t="shared" si="8" ref="K25:K56">M25/L25</f>
        <v>2.0293398533007334</v>
      </c>
      <c r="L25" s="27">
        <v>2045</v>
      </c>
      <c r="M25" s="34">
        <v>4150</v>
      </c>
      <c r="N25" s="16" t="s">
        <v>94</v>
      </c>
      <c r="O25" s="36">
        <v>45281</v>
      </c>
      <c r="P25" s="47" t="s">
        <v>93</v>
      </c>
      <c r="Q25" s="31">
        <f t="shared" si="4"/>
        <v>1.6821760391198046</v>
      </c>
      <c r="R25" s="23">
        <v>2045</v>
      </c>
      <c r="S25" s="22">
        <f>4128.06/1.2</f>
        <v>3440.0500000000006</v>
      </c>
      <c r="T25" s="15">
        <v>45301</v>
      </c>
      <c r="U25" s="6"/>
      <c r="V25" s="6"/>
    </row>
    <row r="26" spans="1:22" s="3" customFormat="1" ht="108.75">
      <c r="A26" s="18">
        <v>17</v>
      </c>
      <c r="B26" s="27" t="s">
        <v>84</v>
      </c>
      <c r="C26" s="40" t="s">
        <v>95</v>
      </c>
      <c r="D26" s="23" t="s">
        <v>36</v>
      </c>
      <c r="E26" s="23" t="s">
        <v>96</v>
      </c>
      <c r="F26" s="17" t="s">
        <v>97</v>
      </c>
      <c r="G26" s="27" t="s">
        <v>84</v>
      </c>
      <c r="H26" s="26">
        <f t="shared" si="6"/>
        <v>1856.628</v>
      </c>
      <c r="I26" s="27">
        <f t="shared" si="7"/>
        <v>1</v>
      </c>
      <c r="J26" s="26">
        <f t="shared" si="5"/>
        <v>1856.628</v>
      </c>
      <c r="K26" s="26">
        <f t="shared" si="8"/>
        <v>1856.628</v>
      </c>
      <c r="L26" s="27">
        <v>1</v>
      </c>
      <c r="M26" s="34">
        <v>1856.628</v>
      </c>
      <c r="N26" s="16" t="s">
        <v>99</v>
      </c>
      <c r="O26" s="36">
        <v>45287</v>
      </c>
      <c r="P26" s="39" t="s">
        <v>98</v>
      </c>
      <c r="Q26" s="31"/>
      <c r="R26" s="23"/>
      <c r="S26" s="22"/>
      <c r="T26" s="15" t="s">
        <v>66</v>
      </c>
      <c r="U26" s="6"/>
      <c r="V26" s="6"/>
    </row>
    <row r="27" spans="1:22" s="3" customFormat="1" ht="39">
      <c r="A27" s="18">
        <v>18</v>
      </c>
      <c r="B27" s="41" t="s">
        <v>25</v>
      </c>
      <c r="C27" s="40" t="s">
        <v>100</v>
      </c>
      <c r="D27" s="40" t="s">
        <v>36</v>
      </c>
      <c r="E27" s="23" t="s">
        <v>30</v>
      </c>
      <c r="F27" s="17" t="s">
        <v>92</v>
      </c>
      <c r="G27" s="27" t="s">
        <v>73</v>
      </c>
      <c r="H27" s="26">
        <f t="shared" si="6"/>
        <v>0.049989689165320574</v>
      </c>
      <c r="I27" s="27">
        <f t="shared" si="7"/>
        <v>66241</v>
      </c>
      <c r="J27" s="26">
        <f t="shared" si="5"/>
        <v>3311.367</v>
      </c>
      <c r="K27" s="26">
        <f t="shared" si="8"/>
        <v>0.049989689165320574</v>
      </c>
      <c r="L27" s="27">
        <v>66241</v>
      </c>
      <c r="M27" s="34">
        <v>3311.367</v>
      </c>
      <c r="N27" s="35" t="s">
        <v>102</v>
      </c>
      <c r="O27" s="36">
        <v>45288</v>
      </c>
      <c r="P27" s="48" t="s">
        <v>101</v>
      </c>
      <c r="Q27" s="31"/>
      <c r="R27" s="23"/>
      <c r="S27" s="22"/>
      <c r="T27" s="15" t="s">
        <v>487</v>
      </c>
      <c r="U27" s="6"/>
      <c r="V27" s="6"/>
    </row>
    <row r="28" spans="1:22" s="3" customFormat="1" ht="32.25">
      <c r="A28" s="18">
        <v>19</v>
      </c>
      <c r="B28" s="41" t="s">
        <v>25</v>
      </c>
      <c r="C28" s="40" t="s">
        <v>103</v>
      </c>
      <c r="D28" s="40" t="s">
        <v>36</v>
      </c>
      <c r="E28" s="23" t="s">
        <v>30</v>
      </c>
      <c r="F28" s="17" t="s">
        <v>104</v>
      </c>
      <c r="G28" s="27" t="s">
        <v>73</v>
      </c>
      <c r="H28" s="26">
        <f t="shared" si="6"/>
        <v>0.20586717730496454</v>
      </c>
      <c r="I28" s="27">
        <f t="shared" si="7"/>
        <v>17625</v>
      </c>
      <c r="J28" s="26">
        <f t="shared" si="5"/>
        <v>3628.409</v>
      </c>
      <c r="K28" s="26">
        <f t="shared" si="8"/>
        <v>0.20586717730496454</v>
      </c>
      <c r="L28" s="27">
        <v>17625</v>
      </c>
      <c r="M28" s="34">
        <v>3628.409</v>
      </c>
      <c r="N28" s="16" t="s">
        <v>106</v>
      </c>
      <c r="O28" s="36">
        <v>45288</v>
      </c>
      <c r="P28" s="47" t="s">
        <v>105</v>
      </c>
      <c r="Q28" s="31"/>
      <c r="R28" s="23"/>
      <c r="S28" s="22"/>
      <c r="T28" s="15">
        <v>45314</v>
      </c>
      <c r="U28" s="6"/>
      <c r="V28" s="6"/>
    </row>
    <row r="29" spans="1:22" s="3" customFormat="1" ht="106.5" customHeight="1">
      <c r="A29" s="18">
        <v>20</v>
      </c>
      <c r="B29" s="41" t="s">
        <v>25</v>
      </c>
      <c r="C29" s="40" t="s">
        <v>107</v>
      </c>
      <c r="D29" s="40" t="s">
        <v>36</v>
      </c>
      <c r="E29" s="23" t="s">
        <v>30</v>
      </c>
      <c r="F29" s="17" t="s">
        <v>104</v>
      </c>
      <c r="G29" s="27" t="s">
        <v>73</v>
      </c>
      <c r="H29" s="26">
        <f t="shared" si="6"/>
        <v>0.07300685602350637</v>
      </c>
      <c r="I29" s="27">
        <f t="shared" si="7"/>
        <v>51050</v>
      </c>
      <c r="J29" s="26">
        <f t="shared" si="5"/>
        <v>3727</v>
      </c>
      <c r="K29" s="26">
        <f t="shared" si="8"/>
        <v>0.07300685602350637</v>
      </c>
      <c r="L29" s="27">
        <v>51050</v>
      </c>
      <c r="M29" s="34">
        <v>3727</v>
      </c>
      <c r="N29" s="16" t="s">
        <v>109</v>
      </c>
      <c r="O29" s="36">
        <v>45288</v>
      </c>
      <c r="P29" s="47" t="s">
        <v>108</v>
      </c>
      <c r="Q29" s="31"/>
      <c r="R29" s="23"/>
      <c r="S29" s="22"/>
      <c r="T29" s="15" t="s">
        <v>487</v>
      </c>
      <c r="U29" s="6"/>
      <c r="V29" s="6"/>
    </row>
    <row r="30" spans="1:22" s="3" customFormat="1" ht="141" thickBot="1">
      <c r="A30" s="18">
        <v>21</v>
      </c>
      <c r="B30" s="41" t="s">
        <v>25</v>
      </c>
      <c r="C30" s="40" t="s">
        <v>110</v>
      </c>
      <c r="D30" s="40" t="s">
        <v>36</v>
      </c>
      <c r="E30" s="23" t="s">
        <v>30</v>
      </c>
      <c r="F30" s="17" t="s">
        <v>111</v>
      </c>
      <c r="G30" s="23" t="s">
        <v>37</v>
      </c>
      <c r="H30" s="26">
        <f t="shared" si="6"/>
        <v>0.5461956521739131</v>
      </c>
      <c r="I30" s="27">
        <f t="shared" si="7"/>
        <v>2208</v>
      </c>
      <c r="J30" s="26">
        <f t="shared" si="5"/>
        <v>1206</v>
      </c>
      <c r="K30" s="26">
        <f t="shared" si="8"/>
        <v>0.5461956521739131</v>
      </c>
      <c r="L30" s="27">
        <v>2208</v>
      </c>
      <c r="M30" s="34">
        <v>1206</v>
      </c>
      <c r="N30" s="16" t="s">
        <v>113</v>
      </c>
      <c r="O30" s="36">
        <v>45288</v>
      </c>
      <c r="P30" s="38" t="s">
        <v>112</v>
      </c>
      <c r="Q30" s="31">
        <f aca="true" t="shared" si="9" ref="Q30:Q35">S30/R30</f>
        <v>0.45440670289855073</v>
      </c>
      <c r="R30" s="23">
        <v>2208</v>
      </c>
      <c r="S30" s="22">
        <v>1003.33</v>
      </c>
      <c r="T30" s="15">
        <v>45330</v>
      </c>
      <c r="U30" s="6"/>
      <c r="V30" s="6"/>
    </row>
    <row r="31" spans="1:22" s="3" customFormat="1" ht="31.5" thickBot="1">
      <c r="A31" s="18">
        <v>22</v>
      </c>
      <c r="B31" s="33" t="s">
        <v>25</v>
      </c>
      <c r="C31" s="40" t="s">
        <v>117</v>
      </c>
      <c r="D31" s="40" t="s">
        <v>36</v>
      </c>
      <c r="E31" s="23" t="s">
        <v>30</v>
      </c>
      <c r="F31" s="17" t="s">
        <v>118</v>
      </c>
      <c r="G31" s="18" t="s">
        <v>73</v>
      </c>
      <c r="H31" s="26">
        <f t="shared" si="6"/>
        <v>0.07600422832980973</v>
      </c>
      <c r="I31" s="27">
        <f t="shared" si="7"/>
        <v>9460</v>
      </c>
      <c r="J31" s="26">
        <f t="shared" si="5"/>
        <v>719</v>
      </c>
      <c r="K31" s="26">
        <f t="shared" si="8"/>
        <v>0.07600422832980973</v>
      </c>
      <c r="L31" s="44">
        <v>9460</v>
      </c>
      <c r="M31" s="29">
        <v>719</v>
      </c>
      <c r="N31" s="16" t="s">
        <v>119</v>
      </c>
      <c r="O31" s="30">
        <v>45295</v>
      </c>
      <c r="P31" s="49" t="s">
        <v>120</v>
      </c>
      <c r="Q31" s="31">
        <f t="shared" si="9"/>
        <v>0.056377378435517975</v>
      </c>
      <c r="R31" s="23">
        <v>9460</v>
      </c>
      <c r="S31" s="22">
        <v>533.33</v>
      </c>
      <c r="T31" s="15">
        <v>45349</v>
      </c>
      <c r="U31" s="6"/>
      <c r="V31" s="6"/>
    </row>
    <row r="32" spans="1:22" s="3" customFormat="1" ht="30.75">
      <c r="A32" s="18">
        <v>23</v>
      </c>
      <c r="B32" s="18" t="s">
        <v>25</v>
      </c>
      <c r="C32" s="40" t="s">
        <v>121</v>
      </c>
      <c r="D32" s="40" t="s">
        <v>36</v>
      </c>
      <c r="E32" s="23" t="s">
        <v>30</v>
      </c>
      <c r="F32" s="17" t="s">
        <v>122</v>
      </c>
      <c r="G32" s="18" t="s">
        <v>37</v>
      </c>
      <c r="H32" s="26">
        <f t="shared" si="6"/>
        <v>0.2163716814159292</v>
      </c>
      <c r="I32" s="27">
        <f t="shared" si="7"/>
        <v>4520</v>
      </c>
      <c r="J32" s="26">
        <f t="shared" si="5"/>
        <v>978</v>
      </c>
      <c r="K32" s="26">
        <f t="shared" si="8"/>
        <v>0.2163716814159292</v>
      </c>
      <c r="L32" s="18">
        <v>4520</v>
      </c>
      <c r="M32" s="29">
        <v>978</v>
      </c>
      <c r="N32" s="16" t="s">
        <v>123</v>
      </c>
      <c r="O32" s="30">
        <v>45295</v>
      </c>
      <c r="P32" s="49" t="s">
        <v>124</v>
      </c>
      <c r="Q32" s="31">
        <f>S32/R32</f>
        <v>0.18017234513274336</v>
      </c>
      <c r="R32" s="23">
        <v>4520</v>
      </c>
      <c r="S32" s="22">
        <v>814.379</v>
      </c>
      <c r="T32" s="15">
        <v>45362</v>
      </c>
      <c r="U32" s="6"/>
      <c r="V32" s="6"/>
    </row>
    <row r="33" spans="1:22" s="3" customFormat="1" ht="78">
      <c r="A33" s="18">
        <v>24</v>
      </c>
      <c r="B33" s="18" t="s">
        <v>31</v>
      </c>
      <c r="C33" s="40" t="s">
        <v>125</v>
      </c>
      <c r="D33" s="40" t="s">
        <v>36</v>
      </c>
      <c r="E33" s="23" t="s">
        <v>30</v>
      </c>
      <c r="F33" s="17" t="s">
        <v>126</v>
      </c>
      <c r="G33" s="18" t="s">
        <v>37</v>
      </c>
      <c r="H33" s="26">
        <f t="shared" si="6"/>
        <v>0.0211864406779661</v>
      </c>
      <c r="I33" s="27">
        <f t="shared" si="7"/>
        <v>53808</v>
      </c>
      <c r="J33" s="26">
        <f t="shared" si="5"/>
        <v>1140</v>
      </c>
      <c r="K33" s="26">
        <f t="shared" si="8"/>
        <v>0.0211864406779661</v>
      </c>
      <c r="L33" s="18">
        <v>53808</v>
      </c>
      <c r="M33" s="29">
        <v>1140</v>
      </c>
      <c r="N33" s="16" t="s">
        <v>127</v>
      </c>
      <c r="O33" s="30">
        <v>45296</v>
      </c>
      <c r="P33" s="49" t="s">
        <v>128</v>
      </c>
      <c r="Q33" s="31" t="e">
        <f t="shared" si="9"/>
        <v>#DIV/0!</v>
      </c>
      <c r="R33" s="23"/>
      <c r="S33" s="22"/>
      <c r="T33" s="15" t="s">
        <v>487</v>
      </c>
      <c r="U33" s="6"/>
      <c r="V33" s="6"/>
    </row>
    <row r="34" spans="1:22" s="3" customFormat="1" ht="32.25">
      <c r="A34" s="18">
        <v>25</v>
      </c>
      <c r="B34" s="18" t="s">
        <v>25</v>
      </c>
      <c r="C34" s="40" t="s">
        <v>130</v>
      </c>
      <c r="D34" s="40" t="s">
        <v>36</v>
      </c>
      <c r="E34" s="23" t="s">
        <v>30</v>
      </c>
      <c r="F34" s="17" t="s">
        <v>131</v>
      </c>
      <c r="G34" s="18" t="s">
        <v>37</v>
      </c>
      <c r="H34" s="26">
        <f t="shared" si="6"/>
        <v>3.4562697576396206</v>
      </c>
      <c r="I34" s="27">
        <f t="shared" si="7"/>
        <v>949</v>
      </c>
      <c r="J34" s="26">
        <f t="shared" si="5"/>
        <v>3280</v>
      </c>
      <c r="K34" s="26">
        <f t="shared" si="8"/>
        <v>3.4562697576396206</v>
      </c>
      <c r="L34" s="18">
        <v>949</v>
      </c>
      <c r="M34" s="19">
        <v>3280</v>
      </c>
      <c r="N34" s="16" t="s">
        <v>132</v>
      </c>
      <c r="O34" s="15">
        <v>45299</v>
      </c>
      <c r="P34" s="49" t="s">
        <v>129</v>
      </c>
      <c r="Q34" s="31" t="e">
        <f t="shared" si="9"/>
        <v>#DIV/0!</v>
      </c>
      <c r="R34" s="23"/>
      <c r="S34" s="22"/>
      <c r="T34" s="15" t="s">
        <v>487</v>
      </c>
      <c r="U34" s="6"/>
      <c r="V34" s="6"/>
    </row>
    <row r="35" spans="1:22" s="3" customFormat="1" ht="46.5">
      <c r="A35" s="18">
        <v>26</v>
      </c>
      <c r="B35" s="18" t="s">
        <v>25</v>
      </c>
      <c r="C35" s="40" t="s">
        <v>133</v>
      </c>
      <c r="D35" s="40" t="s">
        <v>36</v>
      </c>
      <c r="E35" s="23" t="s">
        <v>30</v>
      </c>
      <c r="F35" s="17" t="s">
        <v>134</v>
      </c>
      <c r="G35" s="18" t="s">
        <v>37</v>
      </c>
      <c r="H35" s="26">
        <f t="shared" si="6"/>
        <v>0.05323336457357076</v>
      </c>
      <c r="I35" s="27">
        <f t="shared" si="7"/>
        <v>32010</v>
      </c>
      <c r="J35" s="26">
        <f t="shared" si="5"/>
        <v>1704</v>
      </c>
      <c r="K35" s="26">
        <f t="shared" si="8"/>
        <v>0.05323336457357076</v>
      </c>
      <c r="L35" s="45">
        <v>32010</v>
      </c>
      <c r="M35" s="19">
        <v>1704</v>
      </c>
      <c r="N35" s="16" t="s">
        <v>136</v>
      </c>
      <c r="O35" s="15">
        <v>45299</v>
      </c>
      <c r="P35" s="50" t="s">
        <v>135</v>
      </c>
      <c r="Q35" s="31">
        <f t="shared" si="9"/>
        <v>0.041653545766947825</v>
      </c>
      <c r="R35" s="23">
        <v>32010</v>
      </c>
      <c r="S35" s="22">
        <v>1333.33</v>
      </c>
      <c r="T35" s="15">
        <v>45335</v>
      </c>
      <c r="U35" s="6"/>
      <c r="V35" s="6"/>
    </row>
    <row r="36" spans="1:22" s="3" customFormat="1" ht="30.75">
      <c r="A36" s="18">
        <v>27</v>
      </c>
      <c r="B36" s="18" t="s">
        <v>25</v>
      </c>
      <c r="C36" s="40" t="s">
        <v>137</v>
      </c>
      <c r="D36" s="40" t="s">
        <v>36</v>
      </c>
      <c r="E36" s="23" t="s">
        <v>30</v>
      </c>
      <c r="F36" s="17" t="s">
        <v>138</v>
      </c>
      <c r="G36" s="18" t="s">
        <v>73</v>
      </c>
      <c r="H36" s="26">
        <f t="shared" si="6"/>
        <v>17.076006394419416</v>
      </c>
      <c r="I36" s="27">
        <f t="shared" si="7"/>
        <v>68.81</v>
      </c>
      <c r="J36" s="26">
        <f t="shared" si="5"/>
        <v>1175</v>
      </c>
      <c r="K36" s="26">
        <f t="shared" si="8"/>
        <v>17.076006394419416</v>
      </c>
      <c r="L36" s="18">
        <v>68.81</v>
      </c>
      <c r="M36" s="19">
        <v>1175</v>
      </c>
      <c r="N36" s="16" t="s">
        <v>140</v>
      </c>
      <c r="O36" s="15">
        <v>45299</v>
      </c>
      <c r="P36" s="49" t="s">
        <v>139</v>
      </c>
      <c r="Q36" s="22"/>
      <c r="R36" s="23"/>
      <c r="S36" s="22"/>
      <c r="T36" s="15" t="s">
        <v>487</v>
      </c>
      <c r="U36" s="6"/>
      <c r="V36" s="6"/>
    </row>
    <row r="37" spans="1:22" s="3" customFormat="1" ht="266.25" customHeight="1">
      <c r="A37" s="18">
        <v>28</v>
      </c>
      <c r="B37" s="18" t="s">
        <v>31</v>
      </c>
      <c r="C37" s="40" t="s">
        <v>142</v>
      </c>
      <c r="D37" s="40" t="s">
        <v>36</v>
      </c>
      <c r="E37" s="23" t="s">
        <v>30</v>
      </c>
      <c r="F37" s="17" t="s">
        <v>131</v>
      </c>
      <c r="G37" s="18" t="s">
        <v>37</v>
      </c>
      <c r="H37" s="26">
        <f t="shared" si="6"/>
        <v>0.10167526520201728</v>
      </c>
      <c r="I37" s="27">
        <f t="shared" si="7"/>
        <v>17251</v>
      </c>
      <c r="J37" s="26">
        <f t="shared" si="5"/>
        <v>1754</v>
      </c>
      <c r="K37" s="26">
        <f t="shared" si="8"/>
        <v>0.10167526520201728</v>
      </c>
      <c r="L37" s="18">
        <v>17251</v>
      </c>
      <c r="M37" s="19">
        <v>1754</v>
      </c>
      <c r="N37" s="16" t="s">
        <v>143</v>
      </c>
      <c r="O37" s="15">
        <v>45299</v>
      </c>
      <c r="P37" s="49" t="s">
        <v>144</v>
      </c>
      <c r="Q37" s="22"/>
      <c r="R37" s="23"/>
      <c r="S37" s="22"/>
      <c r="T37" s="15" t="s">
        <v>487</v>
      </c>
      <c r="U37" s="6"/>
      <c r="V37" s="6"/>
    </row>
    <row r="38" spans="1:22" s="3" customFormat="1" ht="48">
      <c r="A38" s="18">
        <v>29</v>
      </c>
      <c r="B38" s="18" t="s">
        <v>25</v>
      </c>
      <c r="C38" s="40" t="s">
        <v>145</v>
      </c>
      <c r="D38" s="40" t="s">
        <v>36</v>
      </c>
      <c r="E38" s="23" t="s">
        <v>30</v>
      </c>
      <c r="F38" s="17" t="s">
        <v>146</v>
      </c>
      <c r="G38" s="18" t="s">
        <v>166</v>
      </c>
      <c r="H38" s="26">
        <f t="shared" si="6"/>
        <v>0.29010195652173915</v>
      </c>
      <c r="I38" s="27">
        <f t="shared" si="7"/>
        <v>23000</v>
      </c>
      <c r="J38" s="26">
        <f t="shared" si="5"/>
        <v>6672.345</v>
      </c>
      <c r="K38" s="26">
        <f t="shared" si="8"/>
        <v>0.29010195652173915</v>
      </c>
      <c r="L38" s="18">
        <v>23000</v>
      </c>
      <c r="M38" s="19">
        <v>6672.345</v>
      </c>
      <c r="N38" s="16" t="s">
        <v>147</v>
      </c>
      <c r="O38" s="15">
        <v>45300</v>
      </c>
      <c r="P38" s="49" t="s">
        <v>148</v>
      </c>
      <c r="Q38" s="22">
        <f>S38/R38</f>
        <v>0.054341</v>
      </c>
      <c r="R38" s="23">
        <v>23000</v>
      </c>
      <c r="S38" s="22">
        <v>1249.843</v>
      </c>
      <c r="T38" s="15">
        <v>45323</v>
      </c>
      <c r="U38" s="6"/>
      <c r="V38" s="6"/>
    </row>
    <row r="39" spans="1:22" s="3" customFormat="1" ht="30.75">
      <c r="A39" s="18">
        <v>30</v>
      </c>
      <c r="B39" s="18" t="s">
        <v>25</v>
      </c>
      <c r="C39" s="40" t="s">
        <v>150</v>
      </c>
      <c r="D39" s="40" t="s">
        <v>36</v>
      </c>
      <c r="E39" s="23" t="s">
        <v>30</v>
      </c>
      <c r="F39" s="17" t="s">
        <v>138</v>
      </c>
      <c r="G39" s="18" t="s">
        <v>37</v>
      </c>
      <c r="H39" s="26">
        <f t="shared" si="6"/>
        <v>2.16015625</v>
      </c>
      <c r="I39" s="27">
        <f t="shared" si="7"/>
        <v>352</v>
      </c>
      <c r="J39" s="26">
        <f t="shared" si="5"/>
        <v>760.375</v>
      </c>
      <c r="K39" s="26">
        <f t="shared" si="8"/>
        <v>2.16015625</v>
      </c>
      <c r="L39" s="18">
        <v>352</v>
      </c>
      <c r="M39" s="19">
        <v>760.375</v>
      </c>
      <c r="N39" s="16" t="s">
        <v>151</v>
      </c>
      <c r="O39" s="15">
        <v>45300</v>
      </c>
      <c r="P39" s="49" t="s">
        <v>149</v>
      </c>
      <c r="Q39" s="22"/>
      <c r="R39" s="23"/>
      <c r="S39" s="22"/>
      <c r="T39" s="15" t="s">
        <v>487</v>
      </c>
      <c r="U39" s="6"/>
      <c r="V39" s="6"/>
    </row>
    <row r="40" spans="1:22" s="3" customFormat="1" ht="96.75">
      <c r="A40" s="18">
        <v>31</v>
      </c>
      <c r="B40" s="18" t="s">
        <v>84</v>
      </c>
      <c r="C40" s="40" t="s">
        <v>152</v>
      </c>
      <c r="D40" s="40" t="s">
        <v>36</v>
      </c>
      <c r="E40" s="23" t="s">
        <v>175</v>
      </c>
      <c r="F40" s="17" t="s">
        <v>154</v>
      </c>
      <c r="G40" s="18" t="s">
        <v>167</v>
      </c>
      <c r="H40" s="26">
        <f t="shared" si="6"/>
        <v>1681.9032787401575</v>
      </c>
      <c r="I40" s="27">
        <f t="shared" si="7"/>
        <v>31.75</v>
      </c>
      <c r="J40" s="26">
        <f t="shared" si="5"/>
        <v>53400.4291</v>
      </c>
      <c r="K40" s="26">
        <f t="shared" si="8"/>
        <v>1681.9032787401575</v>
      </c>
      <c r="L40" s="18">
        <v>31.75</v>
      </c>
      <c r="M40" s="19">
        <v>53400.4291</v>
      </c>
      <c r="N40" s="16" t="s">
        <v>155</v>
      </c>
      <c r="O40" s="15">
        <v>45301</v>
      </c>
      <c r="P40" s="49" t="s">
        <v>156</v>
      </c>
      <c r="Q40" s="22">
        <f aca="true" t="shared" si="10" ref="Q40:Q55">S40/R40</f>
        <v>1399.936220472441</v>
      </c>
      <c r="R40" s="23">
        <v>31.75</v>
      </c>
      <c r="S40" s="22">
        <v>44447.975</v>
      </c>
      <c r="T40" s="15">
        <v>45335</v>
      </c>
      <c r="U40" s="6"/>
      <c r="V40" s="6"/>
    </row>
    <row r="41" spans="1:22" s="3" customFormat="1" ht="96.75">
      <c r="A41" s="18">
        <v>32</v>
      </c>
      <c r="B41" s="18" t="s">
        <v>84</v>
      </c>
      <c r="C41" s="40" t="s">
        <v>157</v>
      </c>
      <c r="D41" s="40" t="s">
        <v>36</v>
      </c>
      <c r="E41" s="23" t="s">
        <v>175</v>
      </c>
      <c r="F41" s="17" t="s">
        <v>154</v>
      </c>
      <c r="G41" s="18" t="s">
        <v>167</v>
      </c>
      <c r="H41" s="26">
        <f t="shared" si="6"/>
        <v>7069.5602272727265</v>
      </c>
      <c r="I41" s="27">
        <f t="shared" si="7"/>
        <v>2.64</v>
      </c>
      <c r="J41" s="26">
        <f t="shared" si="5"/>
        <v>18663.639</v>
      </c>
      <c r="K41" s="26">
        <f t="shared" si="8"/>
        <v>7069.5602272727265</v>
      </c>
      <c r="L41" s="18">
        <v>2.64</v>
      </c>
      <c r="M41" s="19">
        <v>18663.639</v>
      </c>
      <c r="N41" s="16" t="s">
        <v>159</v>
      </c>
      <c r="O41" s="15">
        <v>45301</v>
      </c>
      <c r="P41" s="50" t="s">
        <v>158</v>
      </c>
      <c r="Q41" s="22">
        <f t="shared" si="10"/>
        <v>5872.16856060606</v>
      </c>
      <c r="R41" s="23">
        <v>2.64</v>
      </c>
      <c r="S41" s="22">
        <v>15502.525</v>
      </c>
      <c r="T41" s="15">
        <v>45336</v>
      </c>
      <c r="U41" s="6"/>
      <c r="V41" s="6"/>
    </row>
    <row r="42" spans="1:22" s="3" customFormat="1" ht="96.75">
      <c r="A42" s="18">
        <v>33</v>
      </c>
      <c r="B42" s="18" t="s">
        <v>84</v>
      </c>
      <c r="C42" s="40" t="s">
        <v>160</v>
      </c>
      <c r="D42" s="40" t="s">
        <v>36</v>
      </c>
      <c r="E42" s="23" t="s">
        <v>153</v>
      </c>
      <c r="F42" s="17" t="s">
        <v>154</v>
      </c>
      <c r="G42" s="18" t="s">
        <v>37</v>
      </c>
      <c r="H42" s="26">
        <f t="shared" si="6"/>
        <v>13269.922333333334</v>
      </c>
      <c r="I42" s="27">
        <f t="shared" si="7"/>
        <v>3</v>
      </c>
      <c r="J42" s="26">
        <f t="shared" si="5"/>
        <v>39809.767</v>
      </c>
      <c r="K42" s="19">
        <f t="shared" si="8"/>
        <v>13269.922333333334</v>
      </c>
      <c r="L42" s="18">
        <v>3</v>
      </c>
      <c r="M42" s="19">
        <v>39809.767</v>
      </c>
      <c r="N42" s="16" t="s">
        <v>161</v>
      </c>
      <c r="O42" s="15">
        <v>45301</v>
      </c>
      <c r="P42" s="49" t="s">
        <v>162</v>
      </c>
      <c r="Q42" s="22">
        <f t="shared" si="10"/>
        <v>11039.333333333334</v>
      </c>
      <c r="R42" s="23">
        <v>3</v>
      </c>
      <c r="S42" s="22">
        <v>33118</v>
      </c>
      <c r="T42" s="15">
        <v>45335</v>
      </c>
      <c r="U42" s="6"/>
      <c r="V42" s="6"/>
    </row>
    <row r="43" spans="1:22" s="3" customFormat="1" ht="108.75">
      <c r="A43" s="18">
        <v>34</v>
      </c>
      <c r="B43" s="18" t="s">
        <v>84</v>
      </c>
      <c r="C43" s="40" t="s">
        <v>163</v>
      </c>
      <c r="D43" s="40" t="s">
        <v>36</v>
      </c>
      <c r="E43" s="23" t="s">
        <v>175</v>
      </c>
      <c r="F43" s="17" t="s">
        <v>154</v>
      </c>
      <c r="G43" s="18" t="s">
        <v>37</v>
      </c>
      <c r="H43" s="26">
        <f t="shared" si="6"/>
        <v>1135.2254923076923</v>
      </c>
      <c r="I43" s="27">
        <f t="shared" si="7"/>
        <v>13</v>
      </c>
      <c r="J43" s="26">
        <f t="shared" si="5"/>
        <v>14757.9314</v>
      </c>
      <c r="K43" s="19">
        <f t="shared" si="8"/>
        <v>1135.2254923076923</v>
      </c>
      <c r="L43" s="18">
        <v>13</v>
      </c>
      <c r="M43" s="19">
        <v>14757.9314</v>
      </c>
      <c r="N43" s="16" t="s">
        <v>164</v>
      </c>
      <c r="O43" s="15">
        <v>45301</v>
      </c>
      <c r="P43" s="49" t="s">
        <v>165</v>
      </c>
      <c r="Q43" s="22">
        <f t="shared" si="10"/>
        <v>942.3653846153846</v>
      </c>
      <c r="R43" s="23">
        <v>13</v>
      </c>
      <c r="S43" s="22">
        <v>12250.75</v>
      </c>
      <c r="T43" s="15">
        <v>45322</v>
      </c>
      <c r="U43" s="6"/>
      <c r="V43" s="6"/>
    </row>
    <row r="44" spans="1:22" s="14" customFormat="1" ht="96.75">
      <c r="A44" s="18">
        <v>35</v>
      </c>
      <c r="B44" s="18" t="s">
        <v>84</v>
      </c>
      <c r="C44" s="40" t="s">
        <v>169</v>
      </c>
      <c r="D44" s="40" t="s">
        <v>36</v>
      </c>
      <c r="E44" s="23" t="s">
        <v>175</v>
      </c>
      <c r="F44" s="17" t="s">
        <v>154</v>
      </c>
      <c r="G44" s="18" t="s">
        <v>172</v>
      </c>
      <c r="H44" s="19">
        <f aca="true" t="shared" si="11" ref="H44:H55">K44+0</f>
        <v>3919.8902148876405</v>
      </c>
      <c r="I44" s="18">
        <v>7.12</v>
      </c>
      <c r="J44" s="19">
        <f t="shared" si="5"/>
        <v>27909.61833</v>
      </c>
      <c r="K44" s="19">
        <f t="shared" si="8"/>
        <v>3919.8902148876405</v>
      </c>
      <c r="L44" s="18">
        <v>7.12</v>
      </c>
      <c r="M44" s="19">
        <v>27909.61833</v>
      </c>
      <c r="N44" s="16" t="s">
        <v>170</v>
      </c>
      <c r="O44" s="15">
        <v>45306</v>
      </c>
      <c r="P44" s="49" t="s">
        <v>171</v>
      </c>
      <c r="Q44" s="22">
        <f t="shared" si="10"/>
        <v>3919.8897471910113</v>
      </c>
      <c r="R44" s="23">
        <v>7.12</v>
      </c>
      <c r="S44" s="22">
        <v>27909.615</v>
      </c>
      <c r="T44" s="15">
        <v>45336</v>
      </c>
      <c r="U44" s="6"/>
      <c r="V44" s="6"/>
    </row>
    <row r="45" spans="1:22" s="3" customFormat="1" ht="96.75">
      <c r="A45" s="18">
        <v>36</v>
      </c>
      <c r="B45" s="18" t="s">
        <v>84</v>
      </c>
      <c r="C45" s="40" t="s">
        <v>152</v>
      </c>
      <c r="D45" s="40" t="s">
        <v>36</v>
      </c>
      <c r="E45" s="23" t="s">
        <v>175</v>
      </c>
      <c r="F45" s="17" t="s">
        <v>154</v>
      </c>
      <c r="G45" s="18" t="s">
        <v>172</v>
      </c>
      <c r="H45" s="19">
        <f t="shared" si="11"/>
        <v>1401.5860656062991</v>
      </c>
      <c r="I45" s="18">
        <v>31.75</v>
      </c>
      <c r="J45" s="19">
        <f t="shared" si="5"/>
        <v>44500.357583</v>
      </c>
      <c r="K45" s="19">
        <f t="shared" si="8"/>
        <v>1401.5860656062991</v>
      </c>
      <c r="L45" s="18">
        <v>31.75</v>
      </c>
      <c r="M45" s="19">
        <v>44500.357583</v>
      </c>
      <c r="N45" s="16" t="s">
        <v>155</v>
      </c>
      <c r="O45" s="15">
        <v>45301</v>
      </c>
      <c r="P45" s="49" t="s">
        <v>173</v>
      </c>
      <c r="Q45" s="22">
        <f t="shared" si="10"/>
        <v>1399.936220472441</v>
      </c>
      <c r="R45" s="23">
        <v>31.75</v>
      </c>
      <c r="S45" s="22">
        <v>44447.975</v>
      </c>
      <c r="T45" s="15">
        <v>45335</v>
      </c>
      <c r="U45" s="6"/>
      <c r="V45" s="6"/>
    </row>
    <row r="46" spans="1:22" s="3" customFormat="1" ht="96.75">
      <c r="A46" s="18">
        <v>37</v>
      </c>
      <c r="B46" s="18" t="s">
        <v>84</v>
      </c>
      <c r="C46" s="60" t="s">
        <v>157</v>
      </c>
      <c r="D46" s="40" t="s">
        <v>36</v>
      </c>
      <c r="E46" s="23" t="s">
        <v>175</v>
      </c>
      <c r="F46" s="17" t="s">
        <v>154</v>
      </c>
      <c r="G46" s="18" t="s">
        <v>172</v>
      </c>
      <c r="H46" s="19">
        <f t="shared" si="11"/>
        <v>5891.300189393939</v>
      </c>
      <c r="I46" s="18">
        <v>2.64</v>
      </c>
      <c r="J46" s="19">
        <f t="shared" si="5"/>
        <v>15553.0325</v>
      </c>
      <c r="K46" s="19">
        <f t="shared" si="8"/>
        <v>5891.300189393939</v>
      </c>
      <c r="L46" s="18">
        <v>2.64</v>
      </c>
      <c r="M46" s="19">
        <v>15553.0325</v>
      </c>
      <c r="N46" s="16" t="s">
        <v>159</v>
      </c>
      <c r="O46" s="15">
        <v>45301</v>
      </c>
      <c r="P46" s="49" t="s">
        <v>158</v>
      </c>
      <c r="Q46" s="22">
        <f t="shared" si="10"/>
        <v>5872.16856060606</v>
      </c>
      <c r="R46" s="23">
        <v>2.64</v>
      </c>
      <c r="S46" s="22">
        <v>15502.525</v>
      </c>
      <c r="T46" s="15">
        <v>45336</v>
      </c>
      <c r="U46" s="6"/>
      <c r="V46" s="6"/>
    </row>
    <row r="47" spans="1:22" s="3" customFormat="1" ht="96.75">
      <c r="A47" s="18">
        <v>38</v>
      </c>
      <c r="B47" s="18" t="s">
        <v>84</v>
      </c>
      <c r="C47" s="60" t="s">
        <v>174</v>
      </c>
      <c r="D47" s="40" t="s">
        <v>36</v>
      </c>
      <c r="E47" s="23" t="s">
        <v>175</v>
      </c>
      <c r="F47" s="17" t="s">
        <v>154</v>
      </c>
      <c r="G47" s="18" t="s">
        <v>176</v>
      </c>
      <c r="H47" s="19">
        <f t="shared" si="11"/>
        <v>11058.268611</v>
      </c>
      <c r="I47" s="18">
        <v>3</v>
      </c>
      <c r="J47" s="19">
        <f t="shared" si="5"/>
        <v>33174.805833</v>
      </c>
      <c r="K47" s="19">
        <f t="shared" si="8"/>
        <v>11058.268611</v>
      </c>
      <c r="L47" s="18">
        <v>3</v>
      </c>
      <c r="M47" s="19">
        <v>33174.805833</v>
      </c>
      <c r="N47" s="16" t="s">
        <v>161</v>
      </c>
      <c r="O47" s="15">
        <v>45301</v>
      </c>
      <c r="P47" s="50" t="s">
        <v>162</v>
      </c>
      <c r="Q47" s="22">
        <f t="shared" si="10"/>
        <v>11039.333333333334</v>
      </c>
      <c r="R47" s="23">
        <v>3</v>
      </c>
      <c r="S47" s="22">
        <v>33118</v>
      </c>
      <c r="T47" s="15">
        <v>45335</v>
      </c>
      <c r="U47" s="6"/>
      <c r="V47" s="6"/>
    </row>
    <row r="48" spans="1:22" s="3" customFormat="1" ht="171">
      <c r="A48" s="18">
        <v>39</v>
      </c>
      <c r="B48" s="18" t="s">
        <v>84</v>
      </c>
      <c r="C48" s="60" t="s">
        <v>177</v>
      </c>
      <c r="D48" s="17" t="s">
        <v>179</v>
      </c>
      <c r="E48" s="17" t="s">
        <v>178</v>
      </c>
      <c r="F48" s="17" t="s">
        <v>26</v>
      </c>
      <c r="G48" s="18" t="s">
        <v>176</v>
      </c>
      <c r="H48" s="19">
        <f t="shared" si="11"/>
        <v>1166.667</v>
      </c>
      <c r="I48" s="18">
        <v>1</v>
      </c>
      <c r="J48" s="19">
        <f t="shared" si="5"/>
        <v>1166.667</v>
      </c>
      <c r="K48" s="19">
        <f t="shared" si="8"/>
        <v>1166.667</v>
      </c>
      <c r="L48" s="18">
        <v>1</v>
      </c>
      <c r="M48" s="19">
        <v>1166.667</v>
      </c>
      <c r="N48" s="16" t="s">
        <v>185</v>
      </c>
      <c r="O48" s="15">
        <v>45303</v>
      </c>
      <c r="P48" s="50" t="s">
        <v>184</v>
      </c>
      <c r="Q48" s="22">
        <f t="shared" si="10"/>
        <v>1166.667</v>
      </c>
      <c r="R48" s="23">
        <v>1</v>
      </c>
      <c r="S48" s="22">
        <v>1166.667</v>
      </c>
      <c r="T48" s="15">
        <v>45303</v>
      </c>
      <c r="U48" s="6"/>
      <c r="V48" s="6"/>
    </row>
    <row r="49" spans="1:22" s="3" customFormat="1" ht="30.75">
      <c r="A49" s="18">
        <v>40</v>
      </c>
      <c r="B49" s="18" t="s">
        <v>180</v>
      </c>
      <c r="C49" s="60" t="s">
        <v>107</v>
      </c>
      <c r="D49" s="40" t="s">
        <v>36</v>
      </c>
      <c r="E49" s="17" t="s">
        <v>30</v>
      </c>
      <c r="F49" s="17" t="s">
        <v>181</v>
      </c>
      <c r="G49" s="18" t="s">
        <v>172</v>
      </c>
      <c r="H49" s="19">
        <f t="shared" si="11"/>
        <v>60.3073786407767</v>
      </c>
      <c r="I49" s="18">
        <v>51.5</v>
      </c>
      <c r="J49" s="19">
        <v>3105.833</v>
      </c>
      <c r="K49" s="19">
        <f t="shared" si="8"/>
        <v>60.3073786407767</v>
      </c>
      <c r="L49" s="18">
        <v>51.5</v>
      </c>
      <c r="M49" s="19">
        <v>3105.83</v>
      </c>
      <c r="N49" s="16" t="s">
        <v>183</v>
      </c>
      <c r="O49" s="15">
        <v>45306</v>
      </c>
      <c r="P49" s="50" t="s">
        <v>182</v>
      </c>
      <c r="Q49" s="22">
        <f t="shared" si="10"/>
        <v>602.0954368932039</v>
      </c>
      <c r="R49" s="23">
        <v>51.5</v>
      </c>
      <c r="S49" s="22">
        <v>31007.915</v>
      </c>
      <c r="T49" s="15">
        <v>45328</v>
      </c>
      <c r="U49" s="6"/>
      <c r="V49" s="6"/>
    </row>
    <row r="50" spans="1:22" s="3" customFormat="1" ht="30.75">
      <c r="A50" s="18">
        <v>41</v>
      </c>
      <c r="B50" s="18" t="s">
        <v>180</v>
      </c>
      <c r="C50" s="60" t="s">
        <v>100</v>
      </c>
      <c r="D50" s="40" t="s">
        <v>36</v>
      </c>
      <c r="E50" s="17" t="s">
        <v>30</v>
      </c>
      <c r="F50" s="17" t="s">
        <v>186</v>
      </c>
      <c r="G50" s="18" t="s">
        <v>172</v>
      </c>
      <c r="H50" s="19">
        <f t="shared" si="11"/>
        <v>416.5807430443381</v>
      </c>
      <c r="I50" s="18">
        <v>66.241</v>
      </c>
      <c r="J50" s="19">
        <v>27594.725</v>
      </c>
      <c r="K50" s="19">
        <f t="shared" si="8"/>
        <v>416.5807430443381</v>
      </c>
      <c r="L50" s="18">
        <v>66.241</v>
      </c>
      <c r="M50" s="19">
        <v>27594.725</v>
      </c>
      <c r="N50" s="16" t="s">
        <v>187</v>
      </c>
      <c r="O50" s="15">
        <v>45306</v>
      </c>
      <c r="P50" s="49" t="s">
        <v>188</v>
      </c>
      <c r="Q50" s="22">
        <f t="shared" si="10"/>
        <v>415.04071496505185</v>
      </c>
      <c r="R50" s="23">
        <v>66.241</v>
      </c>
      <c r="S50" s="22">
        <v>27492.712</v>
      </c>
      <c r="T50" s="15">
        <v>45327</v>
      </c>
      <c r="U50" s="6"/>
      <c r="V50" s="6"/>
    </row>
    <row r="51" spans="1:22" s="3" customFormat="1" ht="96.75">
      <c r="A51" s="18"/>
      <c r="B51" s="18" t="s">
        <v>84</v>
      </c>
      <c r="C51" s="80" t="s">
        <v>189</v>
      </c>
      <c r="D51" s="40" t="s">
        <v>36</v>
      </c>
      <c r="E51" s="23" t="s">
        <v>175</v>
      </c>
      <c r="F51" s="17" t="s">
        <v>154</v>
      </c>
      <c r="G51" s="18" t="s">
        <v>172</v>
      </c>
      <c r="H51" s="19">
        <f t="shared" si="11"/>
        <v>38786.55541666666</v>
      </c>
      <c r="I51" s="18">
        <v>2.4</v>
      </c>
      <c r="J51" s="19">
        <v>93087.733</v>
      </c>
      <c r="K51" s="19">
        <f t="shared" si="8"/>
        <v>38786.55541666666</v>
      </c>
      <c r="L51" s="18">
        <v>2.4</v>
      </c>
      <c r="M51" s="19">
        <v>93087.733</v>
      </c>
      <c r="N51" s="16" t="s">
        <v>190</v>
      </c>
      <c r="O51" s="15">
        <v>45306</v>
      </c>
      <c r="P51" s="49" t="s">
        <v>191</v>
      </c>
      <c r="Q51" s="22">
        <f t="shared" si="10"/>
        <v>38786.52916666667</v>
      </c>
      <c r="R51" s="23">
        <v>2.4</v>
      </c>
      <c r="S51" s="22">
        <v>93087.67</v>
      </c>
      <c r="T51" s="15">
        <v>45323</v>
      </c>
      <c r="U51" s="6"/>
      <c r="V51" s="6"/>
    </row>
    <row r="52" spans="1:22" s="3" customFormat="1" ht="96.75">
      <c r="A52" s="18"/>
      <c r="B52" s="18" t="s">
        <v>84</v>
      </c>
      <c r="C52" s="80" t="s">
        <v>192</v>
      </c>
      <c r="D52" s="40" t="s">
        <v>36</v>
      </c>
      <c r="E52" s="23" t="s">
        <v>175</v>
      </c>
      <c r="F52" s="17" t="s">
        <v>154</v>
      </c>
      <c r="G52" s="18" t="s">
        <v>176</v>
      </c>
      <c r="H52" s="19">
        <f t="shared" si="11"/>
        <v>1184.147487804878</v>
      </c>
      <c r="I52" s="18">
        <v>41</v>
      </c>
      <c r="J52" s="19">
        <v>93087.733</v>
      </c>
      <c r="K52" s="19">
        <f t="shared" si="8"/>
        <v>1184.147487804878</v>
      </c>
      <c r="L52" s="18">
        <v>41</v>
      </c>
      <c r="M52" s="19">
        <v>48550.047</v>
      </c>
      <c r="N52" s="16" t="s">
        <v>193</v>
      </c>
      <c r="O52" s="15">
        <v>45306</v>
      </c>
      <c r="P52" s="49" t="s">
        <v>194</v>
      </c>
      <c r="Q52" s="22">
        <f t="shared" si="10"/>
        <v>1184.1451951219512</v>
      </c>
      <c r="R52" s="23">
        <v>41</v>
      </c>
      <c r="S52" s="22">
        <v>48549.953</v>
      </c>
      <c r="T52" s="15">
        <v>45336</v>
      </c>
      <c r="U52" s="6"/>
      <c r="V52" s="6"/>
    </row>
    <row r="53" spans="1:22" s="3" customFormat="1" ht="96.75">
      <c r="A53" s="18"/>
      <c r="B53" s="18" t="s">
        <v>84</v>
      </c>
      <c r="C53" s="60" t="s">
        <v>195</v>
      </c>
      <c r="D53" s="40" t="s">
        <v>36</v>
      </c>
      <c r="E53" s="23" t="s">
        <v>175</v>
      </c>
      <c r="F53" s="17" t="s">
        <v>154</v>
      </c>
      <c r="G53" s="18" t="s">
        <v>84</v>
      </c>
      <c r="H53" s="19">
        <f t="shared" si="11"/>
        <v>1973.2049285714286</v>
      </c>
      <c r="I53" s="18">
        <v>0.98</v>
      </c>
      <c r="J53" s="19">
        <v>193374.83</v>
      </c>
      <c r="K53" s="19">
        <f t="shared" si="8"/>
        <v>1973.2049285714286</v>
      </c>
      <c r="L53" s="18">
        <v>0.98</v>
      </c>
      <c r="M53" s="19">
        <v>1933.74083</v>
      </c>
      <c r="N53" s="16" t="s">
        <v>197</v>
      </c>
      <c r="O53" s="15">
        <v>45308</v>
      </c>
      <c r="P53" s="50" t="s">
        <v>196</v>
      </c>
      <c r="Q53" s="22">
        <f t="shared" si="10"/>
        <v>1969.387755102041</v>
      </c>
      <c r="R53" s="23">
        <v>0.98</v>
      </c>
      <c r="S53" s="22">
        <v>1930</v>
      </c>
      <c r="T53" s="15">
        <v>45324</v>
      </c>
      <c r="U53" s="6"/>
      <c r="V53" s="6"/>
    </row>
    <row r="54" spans="1:22" s="3" customFormat="1" ht="96.75">
      <c r="A54" s="18"/>
      <c r="B54" s="18" t="s">
        <v>84</v>
      </c>
      <c r="C54" s="60" t="s">
        <v>198</v>
      </c>
      <c r="D54" s="40" t="s">
        <v>36</v>
      </c>
      <c r="E54" s="23" t="s">
        <v>175</v>
      </c>
      <c r="F54" s="17" t="s">
        <v>154</v>
      </c>
      <c r="G54" s="18" t="s">
        <v>84</v>
      </c>
      <c r="H54" s="19">
        <f t="shared" si="11"/>
        <v>6607.502173913043</v>
      </c>
      <c r="I54" s="18">
        <v>2.76</v>
      </c>
      <c r="J54" s="19">
        <v>18236.706</v>
      </c>
      <c r="K54" s="19">
        <f t="shared" si="8"/>
        <v>6607.502173913043</v>
      </c>
      <c r="L54" s="18">
        <v>2.76</v>
      </c>
      <c r="M54" s="19">
        <v>18236.706</v>
      </c>
      <c r="N54" s="16" t="s">
        <v>199</v>
      </c>
      <c r="O54" s="15">
        <v>45308</v>
      </c>
      <c r="P54" s="49" t="s">
        <v>200</v>
      </c>
      <c r="Q54" s="22">
        <f t="shared" si="10"/>
        <v>6605.072463768117</v>
      </c>
      <c r="R54" s="23">
        <v>2.76</v>
      </c>
      <c r="S54" s="22">
        <v>18230</v>
      </c>
      <c r="T54" s="15">
        <v>45337</v>
      </c>
      <c r="U54" s="6"/>
      <c r="V54" s="6"/>
    </row>
    <row r="55" spans="1:22" s="14" customFormat="1" ht="184.5">
      <c r="A55" s="18"/>
      <c r="B55" s="18" t="s">
        <v>84</v>
      </c>
      <c r="C55" s="60" t="s">
        <v>201</v>
      </c>
      <c r="D55" s="17" t="s">
        <v>179</v>
      </c>
      <c r="E55" s="17" t="s">
        <v>33</v>
      </c>
      <c r="F55" s="17" t="s">
        <v>26</v>
      </c>
      <c r="G55" s="18" t="s">
        <v>84</v>
      </c>
      <c r="H55" s="19">
        <f t="shared" si="11"/>
        <v>1041.667</v>
      </c>
      <c r="I55" s="18">
        <v>1</v>
      </c>
      <c r="J55" s="19">
        <v>1041.667</v>
      </c>
      <c r="K55" s="19">
        <f t="shared" si="8"/>
        <v>1041.667</v>
      </c>
      <c r="L55" s="18">
        <v>1</v>
      </c>
      <c r="M55" s="19">
        <v>1041.667</v>
      </c>
      <c r="N55" s="16" t="s">
        <v>203</v>
      </c>
      <c r="O55" s="15">
        <v>45314</v>
      </c>
      <c r="P55" s="50" t="s">
        <v>202</v>
      </c>
      <c r="Q55" s="22">
        <f t="shared" si="10"/>
        <v>1041.667</v>
      </c>
      <c r="R55" s="23">
        <v>1</v>
      </c>
      <c r="S55" s="22">
        <v>1041.667</v>
      </c>
      <c r="T55" s="15">
        <v>45314</v>
      </c>
      <c r="U55" s="6"/>
      <c r="V55" s="6"/>
    </row>
    <row r="56" spans="1:22" s="3" customFormat="1" ht="184.5">
      <c r="A56" s="18">
        <v>49</v>
      </c>
      <c r="B56" s="18" t="s">
        <v>84</v>
      </c>
      <c r="C56" s="60" t="s">
        <v>204</v>
      </c>
      <c r="D56" s="17" t="s">
        <v>179</v>
      </c>
      <c r="E56" s="17" t="s">
        <v>33</v>
      </c>
      <c r="F56" s="17" t="s">
        <v>26</v>
      </c>
      <c r="G56" s="18" t="s">
        <v>84</v>
      </c>
      <c r="H56" s="19">
        <v>1083.33</v>
      </c>
      <c r="I56" s="18">
        <v>1</v>
      </c>
      <c r="J56" s="19">
        <v>1083.33</v>
      </c>
      <c r="K56" s="19">
        <f t="shared" si="8"/>
        <v>1083.33</v>
      </c>
      <c r="L56" s="18">
        <v>1</v>
      </c>
      <c r="M56" s="19">
        <v>1083.33</v>
      </c>
      <c r="N56" s="16" t="s">
        <v>206</v>
      </c>
      <c r="O56" s="15">
        <v>45314</v>
      </c>
      <c r="P56" s="50" t="s">
        <v>205</v>
      </c>
      <c r="Q56" s="22">
        <v>1083.33</v>
      </c>
      <c r="R56" s="23">
        <v>1</v>
      </c>
      <c r="S56" s="22">
        <v>1083.33</v>
      </c>
      <c r="T56" s="15">
        <v>45314</v>
      </c>
      <c r="U56" s="6"/>
      <c r="V56" s="6"/>
    </row>
    <row r="57" spans="1:22" s="3" customFormat="1" ht="184.5">
      <c r="A57" s="18">
        <v>50</v>
      </c>
      <c r="B57" s="18" t="s">
        <v>84</v>
      </c>
      <c r="C57" s="60" t="s">
        <v>207</v>
      </c>
      <c r="D57" s="17" t="s">
        <v>179</v>
      </c>
      <c r="E57" s="17" t="s">
        <v>33</v>
      </c>
      <c r="F57" s="17" t="s">
        <v>26</v>
      </c>
      <c r="G57" s="18" t="s">
        <v>84</v>
      </c>
      <c r="H57" s="19">
        <v>1233.33</v>
      </c>
      <c r="I57" s="18">
        <v>1</v>
      </c>
      <c r="J57" s="19">
        <v>1233.33</v>
      </c>
      <c r="K57" s="19">
        <v>1233.33</v>
      </c>
      <c r="L57" s="18">
        <v>1</v>
      </c>
      <c r="M57" s="19">
        <v>1233.33</v>
      </c>
      <c r="N57" s="16" t="s">
        <v>208</v>
      </c>
      <c r="O57" s="15">
        <v>45314</v>
      </c>
      <c r="P57" s="65" t="s">
        <v>212</v>
      </c>
      <c r="Q57" s="22">
        <v>1233.33</v>
      </c>
      <c r="R57" s="23">
        <v>1</v>
      </c>
      <c r="S57" s="22">
        <v>1233.33</v>
      </c>
      <c r="T57" s="15">
        <v>45314</v>
      </c>
      <c r="U57" s="6"/>
      <c r="V57" s="6"/>
    </row>
    <row r="58" spans="1:22" s="3" customFormat="1" ht="184.5">
      <c r="A58" s="18">
        <v>51</v>
      </c>
      <c r="B58" s="18" t="s">
        <v>84</v>
      </c>
      <c r="C58" s="60" t="s">
        <v>209</v>
      </c>
      <c r="D58" s="17" t="s">
        <v>179</v>
      </c>
      <c r="E58" s="17" t="s">
        <v>33</v>
      </c>
      <c r="F58" s="17" t="s">
        <v>26</v>
      </c>
      <c r="G58" s="18" t="s">
        <v>84</v>
      </c>
      <c r="H58" s="19">
        <v>1125</v>
      </c>
      <c r="I58" s="18">
        <v>1</v>
      </c>
      <c r="J58" s="19">
        <v>1125</v>
      </c>
      <c r="K58" s="19">
        <v>1125</v>
      </c>
      <c r="L58" s="18">
        <v>1</v>
      </c>
      <c r="M58" s="19">
        <v>1125</v>
      </c>
      <c r="N58" s="16" t="s">
        <v>210</v>
      </c>
      <c r="O58" s="15">
        <v>45314</v>
      </c>
      <c r="P58" s="49" t="s">
        <v>211</v>
      </c>
      <c r="Q58" s="22">
        <v>1125</v>
      </c>
      <c r="R58" s="23">
        <v>1</v>
      </c>
      <c r="S58" s="22">
        <v>1125</v>
      </c>
      <c r="T58" s="15">
        <v>45314</v>
      </c>
      <c r="U58" s="6"/>
      <c r="V58" s="6"/>
    </row>
    <row r="59" spans="1:22" s="3" customFormat="1" ht="184.5">
      <c r="A59" s="18">
        <v>52</v>
      </c>
      <c r="B59" s="18" t="s">
        <v>84</v>
      </c>
      <c r="C59" s="60" t="s">
        <v>213</v>
      </c>
      <c r="D59" s="17" t="s">
        <v>179</v>
      </c>
      <c r="E59" s="17" t="s">
        <v>33</v>
      </c>
      <c r="F59" s="17" t="s">
        <v>26</v>
      </c>
      <c r="G59" s="18" t="s">
        <v>84</v>
      </c>
      <c r="H59" s="19">
        <v>1233.33</v>
      </c>
      <c r="I59" s="18">
        <v>1</v>
      </c>
      <c r="J59" s="19">
        <v>1233.33</v>
      </c>
      <c r="K59" s="19">
        <v>1233.33</v>
      </c>
      <c r="L59" s="18">
        <v>1</v>
      </c>
      <c r="M59" s="19">
        <v>1233.33</v>
      </c>
      <c r="N59" s="16" t="s">
        <v>214</v>
      </c>
      <c r="O59" s="15">
        <v>44949</v>
      </c>
      <c r="P59" s="49" t="s">
        <v>215</v>
      </c>
      <c r="Q59" s="22">
        <v>1233.33</v>
      </c>
      <c r="R59" s="23">
        <v>1</v>
      </c>
      <c r="S59" s="22">
        <v>1233.33</v>
      </c>
      <c r="T59" s="15">
        <v>44949</v>
      </c>
      <c r="U59" s="6"/>
      <c r="V59" s="6"/>
    </row>
    <row r="60" spans="1:22" s="3" customFormat="1" ht="184.5">
      <c r="A60" s="18">
        <v>53</v>
      </c>
      <c r="B60" s="18"/>
      <c r="C60" s="60" t="s">
        <v>216</v>
      </c>
      <c r="D60" s="17" t="s">
        <v>179</v>
      </c>
      <c r="E60" s="17" t="s">
        <v>33</v>
      </c>
      <c r="F60" s="17" t="s">
        <v>26</v>
      </c>
      <c r="G60" s="18" t="s">
        <v>84</v>
      </c>
      <c r="H60" s="19">
        <v>1166.67</v>
      </c>
      <c r="I60" s="18">
        <v>1</v>
      </c>
      <c r="J60" s="19">
        <v>1166.67</v>
      </c>
      <c r="K60" s="19">
        <v>1166.67</v>
      </c>
      <c r="L60" s="18">
        <v>1</v>
      </c>
      <c r="M60" s="19">
        <v>1166.67</v>
      </c>
      <c r="N60" s="16" t="s">
        <v>217</v>
      </c>
      <c r="O60" s="15">
        <v>45314</v>
      </c>
      <c r="P60" s="49" t="s">
        <v>218</v>
      </c>
      <c r="Q60" s="22">
        <v>1166.67</v>
      </c>
      <c r="R60" s="23">
        <v>1</v>
      </c>
      <c r="S60" s="22">
        <v>1166.67</v>
      </c>
      <c r="T60" s="15">
        <v>45314</v>
      </c>
      <c r="U60" s="6"/>
      <c r="V60" s="6"/>
    </row>
    <row r="61" spans="1:22" s="3" customFormat="1" ht="184.5">
      <c r="A61" s="18"/>
      <c r="B61" s="18"/>
      <c r="C61" s="60" t="s">
        <v>219</v>
      </c>
      <c r="D61" s="17" t="s">
        <v>179</v>
      </c>
      <c r="E61" s="17" t="s">
        <v>33</v>
      </c>
      <c r="F61" s="17" t="s">
        <v>26</v>
      </c>
      <c r="G61" s="18" t="s">
        <v>84</v>
      </c>
      <c r="H61" s="19">
        <v>1233.33</v>
      </c>
      <c r="I61" s="18">
        <v>1</v>
      </c>
      <c r="J61" s="19">
        <v>1233.33</v>
      </c>
      <c r="K61" s="19">
        <v>1233.33</v>
      </c>
      <c r="L61" s="18">
        <v>1</v>
      </c>
      <c r="M61" s="19">
        <v>1233.33</v>
      </c>
      <c r="N61" s="16" t="s">
        <v>220</v>
      </c>
      <c r="O61" s="15">
        <v>45314</v>
      </c>
      <c r="P61" s="49" t="s">
        <v>221</v>
      </c>
      <c r="Q61" s="22">
        <v>1233.33</v>
      </c>
      <c r="R61" s="23">
        <v>1</v>
      </c>
      <c r="S61" s="22">
        <v>1233.33</v>
      </c>
      <c r="T61" s="15">
        <v>45314</v>
      </c>
      <c r="U61" s="6"/>
      <c r="V61" s="6"/>
    </row>
    <row r="62" spans="1:22" s="3" customFormat="1" ht="184.5">
      <c r="A62" s="18">
        <v>54</v>
      </c>
      <c r="B62" s="18"/>
      <c r="C62" s="60" t="s">
        <v>222</v>
      </c>
      <c r="D62" s="17" t="s">
        <v>179</v>
      </c>
      <c r="E62" s="17" t="s">
        <v>33</v>
      </c>
      <c r="F62" s="17" t="s">
        <v>26</v>
      </c>
      <c r="G62" s="18" t="s">
        <v>84</v>
      </c>
      <c r="H62" s="19">
        <v>1000</v>
      </c>
      <c r="I62" s="18">
        <v>1</v>
      </c>
      <c r="J62" s="19">
        <v>1000</v>
      </c>
      <c r="K62" s="19">
        <v>1000</v>
      </c>
      <c r="L62" s="18">
        <v>1</v>
      </c>
      <c r="M62" s="19">
        <v>1000</v>
      </c>
      <c r="N62" s="16" t="s">
        <v>223</v>
      </c>
      <c r="O62" s="15"/>
      <c r="P62" s="49" t="s">
        <v>224</v>
      </c>
      <c r="Q62" s="22">
        <v>1000</v>
      </c>
      <c r="R62" s="23">
        <v>1</v>
      </c>
      <c r="S62" s="22">
        <v>1000</v>
      </c>
      <c r="T62" s="15">
        <v>45314</v>
      </c>
      <c r="U62" s="6"/>
      <c r="V62" s="6"/>
    </row>
    <row r="63" spans="1:22" s="3" customFormat="1" ht="255">
      <c r="A63" s="18">
        <v>55</v>
      </c>
      <c r="B63" s="18" t="s">
        <v>84</v>
      </c>
      <c r="C63" s="78" t="s">
        <v>225</v>
      </c>
      <c r="D63" s="17" t="s">
        <v>179</v>
      </c>
      <c r="E63" s="17" t="s">
        <v>33</v>
      </c>
      <c r="F63" s="17" t="s">
        <v>26</v>
      </c>
      <c r="G63" s="18" t="s">
        <v>84</v>
      </c>
      <c r="H63" s="19">
        <v>1166.67</v>
      </c>
      <c r="I63" s="18">
        <v>1</v>
      </c>
      <c r="J63" s="19">
        <v>1166.67</v>
      </c>
      <c r="K63" s="19">
        <v>1166.67</v>
      </c>
      <c r="L63" s="18">
        <v>1</v>
      </c>
      <c r="M63" s="19">
        <v>1166.67</v>
      </c>
      <c r="N63" s="16" t="s">
        <v>226</v>
      </c>
      <c r="O63" s="15">
        <v>45314</v>
      </c>
      <c r="P63" s="49" t="s">
        <v>227</v>
      </c>
      <c r="Q63" s="22">
        <v>1166.67</v>
      </c>
      <c r="R63" s="23">
        <v>1</v>
      </c>
      <c r="S63" s="22">
        <v>1166.67</v>
      </c>
      <c r="T63" s="15">
        <v>45314</v>
      </c>
      <c r="U63" s="6"/>
      <c r="V63" s="6"/>
    </row>
    <row r="64" spans="1:22" s="3" customFormat="1" ht="255">
      <c r="A64" s="18"/>
      <c r="B64" s="18" t="s">
        <v>84</v>
      </c>
      <c r="C64" s="78" t="s">
        <v>228</v>
      </c>
      <c r="D64" s="17" t="s">
        <v>179</v>
      </c>
      <c r="E64" s="17" t="s">
        <v>33</v>
      </c>
      <c r="F64" s="17" t="s">
        <v>26</v>
      </c>
      <c r="G64" s="18" t="s">
        <v>84</v>
      </c>
      <c r="H64" s="19">
        <v>1191.667</v>
      </c>
      <c r="I64" s="18">
        <v>1</v>
      </c>
      <c r="J64" s="19">
        <v>1191.667</v>
      </c>
      <c r="K64" s="19">
        <v>1191.667</v>
      </c>
      <c r="L64" s="18">
        <v>1</v>
      </c>
      <c r="M64" s="19">
        <v>1191.667</v>
      </c>
      <c r="N64" s="16" t="s">
        <v>229</v>
      </c>
      <c r="O64" s="15">
        <v>45314</v>
      </c>
      <c r="P64" s="49" t="s">
        <v>230</v>
      </c>
      <c r="Q64" s="22">
        <v>1191.67</v>
      </c>
      <c r="R64" s="23">
        <v>1</v>
      </c>
      <c r="S64" s="22">
        <v>1191.67</v>
      </c>
      <c r="T64" s="15">
        <v>45314</v>
      </c>
      <c r="U64" s="6"/>
      <c r="V64" s="6"/>
    </row>
    <row r="65" spans="1:22" s="3" customFormat="1" ht="240">
      <c r="A65" s="18">
        <v>60</v>
      </c>
      <c r="B65" s="18" t="s">
        <v>84</v>
      </c>
      <c r="C65" s="78" t="s">
        <v>231</v>
      </c>
      <c r="D65" s="17" t="s">
        <v>179</v>
      </c>
      <c r="E65" s="17" t="s">
        <v>33</v>
      </c>
      <c r="F65" s="17" t="s">
        <v>26</v>
      </c>
      <c r="G65" s="18" t="s">
        <v>84</v>
      </c>
      <c r="H65" s="19">
        <v>1191.667</v>
      </c>
      <c r="I65" s="18">
        <v>1</v>
      </c>
      <c r="J65" s="19">
        <v>1191.667</v>
      </c>
      <c r="K65" s="19">
        <v>1191.667</v>
      </c>
      <c r="L65" s="18">
        <v>1</v>
      </c>
      <c r="M65" s="19">
        <v>1191.667</v>
      </c>
      <c r="N65" s="16" t="s">
        <v>232</v>
      </c>
      <c r="O65" s="15">
        <v>45314</v>
      </c>
      <c r="P65" s="49" t="s">
        <v>233</v>
      </c>
      <c r="Q65" s="19">
        <v>1191.667</v>
      </c>
      <c r="R65" s="23">
        <v>1</v>
      </c>
      <c r="S65" s="19">
        <v>1191.667</v>
      </c>
      <c r="T65" s="15">
        <v>45314</v>
      </c>
      <c r="U65" s="6"/>
      <c r="V65" s="6"/>
    </row>
    <row r="66" spans="1:22" s="3" customFormat="1" ht="105">
      <c r="A66" s="18">
        <v>61</v>
      </c>
      <c r="B66" s="18" t="s">
        <v>84</v>
      </c>
      <c r="C66" s="60" t="s">
        <v>234</v>
      </c>
      <c r="D66" s="17" t="s">
        <v>179</v>
      </c>
      <c r="E66" s="17" t="s">
        <v>33</v>
      </c>
      <c r="F66" s="17" t="s">
        <v>26</v>
      </c>
      <c r="G66" s="18" t="s">
        <v>84</v>
      </c>
      <c r="H66" s="19">
        <v>469.3904</v>
      </c>
      <c r="I66" s="18">
        <v>1</v>
      </c>
      <c r="J66" s="19">
        <v>469.3904</v>
      </c>
      <c r="K66" s="19">
        <v>469.3904</v>
      </c>
      <c r="L66" s="18">
        <v>1</v>
      </c>
      <c r="M66" s="19">
        <v>469.3904</v>
      </c>
      <c r="N66" s="16" t="s">
        <v>236</v>
      </c>
      <c r="O66" s="15">
        <v>45314</v>
      </c>
      <c r="P66" s="65" t="s">
        <v>235</v>
      </c>
      <c r="Q66" s="19">
        <v>469.3904</v>
      </c>
      <c r="R66" s="23">
        <v>1</v>
      </c>
      <c r="S66" s="19">
        <v>469.3904</v>
      </c>
      <c r="T66" s="15">
        <v>45314</v>
      </c>
      <c r="U66" s="6"/>
      <c r="V66" s="6"/>
    </row>
    <row r="67" spans="1:22" s="3" customFormat="1" ht="144.75">
      <c r="A67" s="18">
        <v>62</v>
      </c>
      <c r="B67" s="18" t="s">
        <v>84</v>
      </c>
      <c r="C67" s="60" t="s">
        <v>237</v>
      </c>
      <c r="D67" s="17" t="s">
        <v>179</v>
      </c>
      <c r="E67" s="17" t="s">
        <v>33</v>
      </c>
      <c r="F67" s="17" t="s">
        <v>26</v>
      </c>
      <c r="G67" s="18" t="s">
        <v>84</v>
      </c>
      <c r="H67" s="19">
        <v>64.2524</v>
      </c>
      <c r="I67" s="18">
        <v>1</v>
      </c>
      <c r="J67" s="19">
        <v>64.2524</v>
      </c>
      <c r="K67" s="19">
        <v>64.252</v>
      </c>
      <c r="L67" s="18">
        <v>1</v>
      </c>
      <c r="M67" s="19">
        <v>64.2524</v>
      </c>
      <c r="N67" s="16" t="s">
        <v>239</v>
      </c>
      <c r="O67" s="15">
        <v>45314</v>
      </c>
      <c r="P67" s="65" t="s">
        <v>238</v>
      </c>
      <c r="Q67" s="22">
        <v>64.2524</v>
      </c>
      <c r="R67" s="23">
        <v>1</v>
      </c>
      <c r="S67" s="22">
        <v>64.2524</v>
      </c>
      <c r="T67" s="15">
        <v>45314</v>
      </c>
      <c r="U67" s="6"/>
      <c r="V67" s="6"/>
    </row>
    <row r="68" spans="1:22" s="3" customFormat="1" ht="96.75">
      <c r="A68" s="18">
        <v>63</v>
      </c>
      <c r="B68" s="18" t="s">
        <v>84</v>
      </c>
      <c r="C68" s="60" t="s">
        <v>240</v>
      </c>
      <c r="D68" s="40" t="s">
        <v>36</v>
      </c>
      <c r="E68" s="23" t="s">
        <v>175</v>
      </c>
      <c r="F68" s="17" t="s">
        <v>154</v>
      </c>
      <c r="G68" s="18" t="s">
        <v>84</v>
      </c>
      <c r="H68" s="19">
        <f>J68/I68</f>
        <v>1121.4469</v>
      </c>
      <c r="I68" s="18">
        <v>10</v>
      </c>
      <c r="J68" s="19">
        <v>11214.469</v>
      </c>
      <c r="K68" s="19">
        <f>M68/L68</f>
        <v>1121.4469</v>
      </c>
      <c r="L68" s="18">
        <v>10</v>
      </c>
      <c r="M68" s="19">
        <v>11214.469</v>
      </c>
      <c r="N68" s="16" t="s">
        <v>242</v>
      </c>
      <c r="O68" s="15">
        <v>45314</v>
      </c>
      <c r="P68" s="65" t="s">
        <v>241</v>
      </c>
      <c r="Q68" s="22">
        <f>S68/R68</f>
        <v>1121.25</v>
      </c>
      <c r="R68" s="23">
        <v>10</v>
      </c>
      <c r="S68" s="22">
        <v>11212.5</v>
      </c>
      <c r="T68" s="15">
        <v>45344</v>
      </c>
      <c r="U68" s="6"/>
      <c r="V68" s="6"/>
    </row>
    <row r="69" spans="1:22" s="3" customFormat="1" ht="105">
      <c r="A69" s="18">
        <v>64</v>
      </c>
      <c r="B69" s="18" t="s">
        <v>84</v>
      </c>
      <c r="C69" s="60" t="s">
        <v>243</v>
      </c>
      <c r="D69" s="17" t="s">
        <v>179</v>
      </c>
      <c r="E69" s="23" t="s">
        <v>175</v>
      </c>
      <c r="F69" s="17" t="s">
        <v>154</v>
      </c>
      <c r="G69" s="18" t="s">
        <v>84</v>
      </c>
      <c r="H69" s="19">
        <v>88.857</v>
      </c>
      <c r="I69" s="18">
        <v>1</v>
      </c>
      <c r="J69" s="19">
        <v>88.857</v>
      </c>
      <c r="K69" s="19">
        <v>88.857</v>
      </c>
      <c r="L69" s="18">
        <v>1</v>
      </c>
      <c r="M69" s="19">
        <v>88.857</v>
      </c>
      <c r="N69" s="16" t="s">
        <v>223</v>
      </c>
      <c r="O69" s="15">
        <v>45314</v>
      </c>
      <c r="P69" s="49" t="s">
        <v>224</v>
      </c>
      <c r="Q69" s="22">
        <v>88.857</v>
      </c>
      <c r="R69" s="23">
        <v>1</v>
      </c>
      <c r="S69" s="22">
        <v>88.857</v>
      </c>
      <c r="T69" s="15">
        <v>45314</v>
      </c>
      <c r="U69" s="6"/>
      <c r="V69" s="6"/>
    </row>
    <row r="70" spans="1:22" s="3" customFormat="1" ht="96.75">
      <c r="A70" s="18">
        <v>65</v>
      </c>
      <c r="B70" s="18" t="s">
        <v>84</v>
      </c>
      <c r="C70" s="60" t="s">
        <v>244</v>
      </c>
      <c r="D70" s="17" t="s">
        <v>179</v>
      </c>
      <c r="E70" s="23" t="s">
        <v>175</v>
      </c>
      <c r="F70" s="17" t="s">
        <v>154</v>
      </c>
      <c r="G70" s="18" t="s">
        <v>84</v>
      </c>
      <c r="H70" s="19">
        <f aca="true" t="shared" si="12" ref="H70:H114">J70/I70</f>
        <v>420.176</v>
      </c>
      <c r="I70" s="18">
        <v>1</v>
      </c>
      <c r="J70" s="19">
        <v>420.176</v>
      </c>
      <c r="K70" s="19">
        <f aca="true" t="shared" si="13" ref="K70:K85">M70/L70</f>
        <v>420.176</v>
      </c>
      <c r="L70" s="18">
        <v>1</v>
      </c>
      <c r="M70" s="19">
        <v>420.176</v>
      </c>
      <c r="N70" s="16" t="s">
        <v>246</v>
      </c>
      <c r="O70" s="15">
        <v>45316</v>
      </c>
      <c r="P70" s="65" t="s">
        <v>245</v>
      </c>
      <c r="Q70" s="22">
        <f>S70/1</f>
        <v>420.176</v>
      </c>
      <c r="R70" s="23">
        <v>1</v>
      </c>
      <c r="S70" s="22">
        <v>420.176</v>
      </c>
      <c r="T70" s="15">
        <v>45314</v>
      </c>
      <c r="U70" s="6"/>
      <c r="V70" s="6"/>
    </row>
    <row r="71" spans="1:22" s="3" customFormat="1" ht="96.75">
      <c r="A71" s="18">
        <v>66</v>
      </c>
      <c r="B71" s="18" t="s">
        <v>84</v>
      </c>
      <c r="C71" s="60" t="s">
        <v>247</v>
      </c>
      <c r="D71" s="17" t="s">
        <v>179</v>
      </c>
      <c r="E71" s="23" t="s">
        <v>175</v>
      </c>
      <c r="F71" s="17" t="s">
        <v>154</v>
      </c>
      <c r="G71" s="18" t="s">
        <v>84</v>
      </c>
      <c r="H71" s="19">
        <f t="shared" si="12"/>
        <v>109.288</v>
      </c>
      <c r="I71" s="18">
        <v>1</v>
      </c>
      <c r="J71" s="19">
        <v>109.288</v>
      </c>
      <c r="K71" s="19">
        <f t="shared" si="13"/>
        <v>109.288</v>
      </c>
      <c r="L71" s="18">
        <v>1</v>
      </c>
      <c r="M71" s="19">
        <v>109.288</v>
      </c>
      <c r="N71" s="16" t="s">
        <v>248</v>
      </c>
      <c r="O71" s="15">
        <v>45316</v>
      </c>
      <c r="P71" s="50" t="s">
        <v>249</v>
      </c>
      <c r="Q71" s="22">
        <f>S71/R71</f>
        <v>109.288</v>
      </c>
      <c r="R71" s="23">
        <v>1</v>
      </c>
      <c r="S71" s="22">
        <v>109.288</v>
      </c>
      <c r="T71" s="15">
        <v>45316</v>
      </c>
      <c r="U71" s="6"/>
      <c r="V71" s="6"/>
    </row>
    <row r="72" spans="1:22" s="3" customFormat="1" ht="144.75">
      <c r="A72" s="18">
        <v>67</v>
      </c>
      <c r="B72" s="18" t="s">
        <v>180</v>
      </c>
      <c r="C72" s="60" t="s">
        <v>250</v>
      </c>
      <c r="D72" s="40" t="s">
        <v>36</v>
      </c>
      <c r="E72" s="23" t="s">
        <v>175</v>
      </c>
      <c r="F72" s="17" t="s">
        <v>251</v>
      </c>
      <c r="G72" s="18" t="s">
        <v>25</v>
      </c>
      <c r="H72" s="19">
        <f t="shared" si="12"/>
        <v>2.0991760883690707</v>
      </c>
      <c r="I72" s="18">
        <v>15390</v>
      </c>
      <c r="J72" s="19">
        <v>32306.32</v>
      </c>
      <c r="K72" s="19">
        <f t="shared" si="13"/>
        <v>2.0991760883690707</v>
      </c>
      <c r="L72" s="18">
        <v>15390</v>
      </c>
      <c r="M72" s="19">
        <v>32306.32</v>
      </c>
      <c r="N72" s="16" t="s">
        <v>252</v>
      </c>
      <c r="O72" s="15">
        <v>45317</v>
      </c>
      <c r="P72" s="49" t="s">
        <v>253</v>
      </c>
      <c r="Q72" s="26">
        <f>S72/R72</f>
        <v>2.0986549707602338</v>
      </c>
      <c r="R72" s="27">
        <v>15390</v>
      </c>
      <c r="S72" s="26">
        <v>32298.3</v>
      </c>
      <c r="T72" s="15">
        <v>45343</v>
      </c>
      <c r="U72" s="6"/>
      <c r="V72" s="6"/>
    </row>
    <row r="73" spans="1:22" s="3" customFormat="1" ht="66">
      <c r="A73" s="18">
        <v>68</v>
      </c>
      <c r="B73" s="18" t="s">
        <v>180</v>
      </c>
      <c r="C73" s="60" t="s">
        <v>254</v>
      </c>
      <c r="D73" s="40" t="s">
        <v>36</v>
      </c>
      <c r="E73" s="23" t="s">
        <v>175</v>
      </c>
      <c r="F73" s="17" t="s">
        <v>251</v>
      </c>
      <c r="G73" s="18" t="s">
        <v>25</v>
      </c>
      <c r="H73" s="19">
        <f t="shared" si="12"/>
        <v>25</v>
      </c>
      <c r="I73" s="18">
        <v>145</v>
      </c>
      <c r="J73" s="19">
        <v>3625</v>
      </c>
      <c r="K73" s="19">
        <f t="shared" si="13"/>
        <v>25</v>
      </c>
      <c r="L73" s="18">
        <v>145</v>
      </c>
      <c r="M73" s="19">
        <v>3625</v>
      </c>
      <c r="N73" s="16" t="s">
        <v>252</v>
      </c>
      <c r="O73" s="15">
        <v>45317</v>
      </c>
      <c r="P73" s="50" t="s">
        <v>253</v>
      </c>
      <c r="Q73" s="22">
        <f>S73/R73</f>
        <v>25</v>
      </c>
      <c r="R73" s="23">
        <v>145</v>
      </c>
      <c r="S73" s="22">
        <v>3625</v>
      </c>
      <c r="T73" s="15">
        <v>45317</v>
      </c>
      <c r="U73" s="6"/>
      <c r="V73" s="6"/>
    </row>
    <row r="74" spans="1:22" s="3" customFormat="1" ht="171">
      <c r="A74" s="18">
        <v>69</v>
      </c>
      <c r="B74" s="18" t="s">
        <v>180</v>
      </c>
      <c r="C74" s="60" t="s">
        <v>142</v>
      </c>
      <c r="D74" s="40" t="s">
        <v>36</v>
      </c>
      <c r="E74" s="17" t="s">
        <v>30</v>
      </c>
      <c r="F74" s="17" t="s">
        <v>255</v>
      </c>
      <c r="G74" s="18" t="s">
        <v>25</v>
      </c>
      <c r="H74" s="19">
        <f t="shared" si="12"/>
        <v>0.12201031824242074</v>
      </c>
      <c r="I74" s="18">
        <v>17251</v>
      </c>
      <c r="J74" s="19">
        <v>2104.8</v>
      </c>
      <c r="K74" s="19">
        <f t="shared" si="13"/>
        <v>0.12201031824242074</v>
      </c>
      <c r="L74" s="18">
        <v>17251</v>
      </c>
      <c r="M74" s="19">
        <v>2104.8</v>
      </c>
      <c r="N74" s="16" t="s">
        <v>257</v>
      </c>
      <c r="O74" s="15">
        <v>45317</v>
      </c>
      <c r="P74" s="50" t="s">
        <v>256</v>
      </c>
      <c r="Q74" s="22">
        <f>S74/R74</f>
        <v>0.0814551811489189</v>
      </c>
      <c r="R74" s="23">
        <v>17251</v>
      </c>
      <c r="S74" s="22">
        <v>1405.18333</v>
      </c>
      <c r="T74" s="15">
        <v>45343</v>
      </c>
      <c r="U74" s="6"/>
      <c r="V74" s="6"/>
    </row>
    <row r="75" spans="1:22" s="3" customFormat="1" ht="96.75">
      <c r="A75" s="18">
        <v>70</v>
      </c>
      <c r="B75" s="18" t="s">
        <v>84</v>
      </c>
      <c r="C75" s="60" t="s">
        <v>258</v>
      </c>
      <c r="D75" s="40" t="s">
        <v>36</v>
      </c>
      <c r="E75" s="23" t="s">
        <v>175</v>
      </c>
      <c r="F75" s="17" t="s">
        <v>154</v>
      </c>
      <c r="G75" s="18" t="s">
        <v>84</v>
      </c>
      <c r="H75" s="19">
        <f t="shared" si="12"/>
        <v>288.5793333333333</v>
      </c>
      <c r="I75" s="18">
        <v>15</v>
      </c>
      <c r="J75" s="19">
        <v>4328.69</v>
      </c>
      <c r="K75" s="19">
        <f t="shared" si="13"/>
        <v>288.5794666666667</v>
      </c>
      <c r="L75" s="18">
        <v>15</v>
      </c>
      <c r="M75" s="19">
        <v>4328.692</v>
      </c>
      <c r="N75" s="16" t="s">
        <v>260</v>
      </c>
      <c r="O75" s="15">
        <v>45321</v>
      </c>
      <c r="P75" s="65" t="s">
        <v>259</v>
      </c>
      <c r="Q75" s="22"/>
      <c r="R75" s="23"/>
      <c r="S75" s="22"/>
      <c r="T75" s="15" t="s">
        <v>488</v>
      </c>
      <c r="U75" s="6"/>
      <c r="V75" s="6"/>
    </row>
    <row r="76" spans="1:22" s="3" customFormat="1" ht="96.75">
      <c r="A76" s="18">
        <v>71</v>
      </c>
      <c r="B76" s="18" t="s">
        <v>84</v>
      </c>
      <c r="C76" s="60" t="s">
        <v>261</v>
      </c>
      <c r="D76" s="40" t="s">
        <v>36</v>
      </c>
      <c r="E76" s="23" t="s">
        <v>175</v>
      </c>
      <c r="F76" s="17" t="s">
        <v>154</v>
      </c>
      <c r="G76" s="18" t="s">
        <v>84</v>
      </c>
      <c r="H76" s="19">
        <f t="shared" si="12"/>
        <v>397.7736428571429</v>
      </c>
      <c r="I76" s="18">
        <v>14</v>
      </c>
      <c r="J76" s="19">
        <v>5568.831</v>
      </c>
      <c r="K76" s="19">
        <f t="shared" si="13"/>
        <v>397.7736428571429</v>
      </c>
      <c r="L76" s="18">
        <v>14</v>
      </c>
      <c r="M76" s="19">
        <v>5568.831</v>
      </c>
      <c r="N76" s="16" t="s">
        <v>263</v>
      </c>
      <c r="O76" s="15">
        <v>45322</v>
      </c>
      <c r="P76" s="65" t="s">
        <v>262</v>
      </c>
      <c r="Q76" s="22">
        <f aca="true" t="shared" si="14" ref="Q76:Q85">S76/R76</f>
        <v>397.77</v>
      </c>
      <c r="R76" s="23">
        <v>14</v>
      </c>
      <c r="S76" s="22">
        <v>5568.78</v>
      </c>
      <c r="T76" s="15">
        <v>45355</v>
      </c>
      <c r="U76" s="6"/>
      <c r="V76" s="6"/>
    </row>
    <row r="77" spans="1:22" s="3" customFormat="1" ht="171">
      <c r="A77" s="18">
        <v>72</v>
      </c>
      <c r="B77" s="18" t="s">
        <v>180</v>
      </c>
      <c r="C77" s="60" t="s">
        <v>265</v>
      </c>
      <c r="D77" s="40" t="s">
        <v>36</v>
      </c>
      <c r="E77" s="23" t="s">
        <v>264</v>
      </c>
      <c r="F77" s="17" t="s">
        <v>181</v>
      </c>
      <c r="G77" s="18" t="s">
        <v>25</v>
      </c>
      <c r="H77" s="19">
        <f t="shared" si="12"/>
        <v>0.33446700507614213</v>
      </c>
      <c r="I77" s="18">
        <v>985</v>
      </c>
      <c r="J77" s="19">
        <v>329.45</v>
      </c>
      <c r="K77" s="19">
        <f t="shared" si="13"/>
        <v>0.33446598984771575</v>
      </c>
      <c r="L77" s="18">
        <v>985</v>
      </c>
      <c r="M77" s="19">
        <v>329.449</v>
      </c>
      <c r="N77" s="16" t="s">
        <v>267</v>
      </c>
      <c r="O77" s="15">
        <v>45324</v>
      </c>
      <c r="P77" s="50" t="s">
        <v>266</v>
      </c>
      <c r="Q77" s="22">
        <f t="shared" si="14"/>
        <v>0.23008730964467006</v>
      </c>
      <c r="R77" s="23">
        <v>985</v>
      </c>
      <c r="S77" s="22">
        <v>226.636</v>
      </c>
      <c r="T77" s="15">
        <v>45348</v>
      </c>
      <c r="U77" s="6"/>
      <c r="V77" s="6"/>
    </row>
    <row r="78" spans="1:22" s="20" customFormat="1" ht="81" customHeight="1">
      <c r="A78" s="18">
        <v>73</v>
      </c>
      <c r="B78" s="18" t="s">
        <v>180</v>
      </c>
      <c r="C78" s="60" t="s">
        <v>268</v>
      </c>
      <c r="D78" s="40" t="s">
        <v>36</v>
      </c>
      <c r="E78" s="23" t="s">
        <v>175</v>
      </c>
      <c r="F78" s="17" t="s">
        <v>251</v>
      </c>
      <c r="G78" s="18" t="s">
        <v>25</v>
      </c>
      <c r="H78" s="19">
        <f t="shared" si="12"/>
        <v>13.270833333333334</v>
      </c>
      <c r="I78" s="18">
        <v>24</v>
      </c>
      <c r="J78" s="19">
        <v>318.5</v>
      </c>
      <c r="K78" s="19">
        <f t="shared" si="13"/>
        <v>13.270833333333334</v>
      </c>
      <c r="L78" s="18">
        <v>24</v>
      </c>
      <c r="M78" s="19">
        <v>318.5</v>
      </c>
      <c r="N78" s="16" t="s">
        <v>269</v>
      </c>
      <c r="O78" s="15">
        <v>45324</v>
      </c>
      <c r="P78" s="49" t="s">
        <v>270</v>
      </c>
      <c r="Q78" s="22">
        <f t="shared" si="14"/>
        <v>10.387500000000001</v>
      </c>
      <c r="R78" s="23">
        <v>24</v>
      </c>
      <c r="S78" s="22">
        <v>249.3</v>
      </c>
      <c r="T78" s="15" t="s">
        <v>488</v>
      </c>
      <c r="U78" s="6"/>
      <c r="V78" s="6"/>
    </row>
    <row r="79" spans="1:22" s="20" customFormat="1" ht="52.5">
      <c r="A79" s="18">
        <v>74</v>
      </c>
      <c r="B79" s="18" t="s">
        <v>180</v>
      </c>
      <c r="C79" s="60" t="s">
        <v>125</v>
      </c>
      <c r="D79" s="40" t="s">
        <v>36</v>
      </c>
      <c r="E79" s="17" t="s">
        <v>30</v>
      </c>
      <c r="F79" s="17" t="s">
        <v>126</v>
      </c>
      <c r="G79" s="18" t="s">
        <v>25</v>
      </c>
      <c r="H79" s="19">
        <f t="shared" si="12"/>
        <v>0.022296217823622337</v>
      </c>
      <c r="I79" s="18">
        <v>53805</v>
      </c>
      <c r="J79" s="19">
        <v>1199.648</v>
      </c>
      <c r="K79" s="19">
        <f t="shared" si="13"/>
        <v>0.02229621410649568</v>
      </c>
      <c r="L79" s="18">
        <v>53805</v>
      </c>
      <c r="M79" s="19">
        <v>1199.6478</v>
      </c>
      <c r="N79" s="16" t="s">
        <v>272</v>
      </c>
      <c r="O79" s="15">
        <v>45327</v>
      </c>
      <c r="P79" s="50" t="s">
        <v>271</v>
      </c>
      <c r="Q79" s="22">
        <f t="shared" si="14"/>
        <v>0.02229620853080569</v>
      </c>
      <c r="R79" s="23">
        <v>53805</v>
      </c>
      <c r="S79" s="22">
        <v>1199.6475</v>
      </c>
      <c r="T79" s="15">
        <v>45327</v>
      </c>
      <c r="U79" s="6"/>
      <c r="V79" s="6"/>
    </row>
    <row r="80" spans="1:22" s="21" customFormat="1" ht="96.75">
      <c r="A80" s="18">
        <v>75</v>
      </c>
      <c r="B80" s="18" t="s">
        <v>84</v>
      </c>
      <c r="C80" s="60" t="s">
        <v>273</v>
      </c>
      <c r="D80" s="40" t="s">
        <v>36</v>
      </c>
      <c r="E80" s="23" t="s">
        <v>175</v>
      </c>
      <c r="F80" s="17" t="s">
        <v>154</v>
      </c>
      <c r="G80" s="18" t="s">
        <v>84</v>
      </c>
      <c r="H80" s="19">
        <f t="shared" si="12"/>
        <v>205.20514285714285</v>
      </c>
      <c r="I80" s="18">
        <v>14</v>
      </c>
      <c r="J80" s="19">
        <v>2872.872</v>
      </c>
      <c r="K80" s="19">
        <f t="shared" si="13"/>
        <v>205.20514285714285</v>
      </c>
      <c r="L80" s="18">
        <v>14</v>
      </c>
      <c r="M80" s="19">
        <v>2872.872</v>
      </c>
      <c r="N80" s="43" t="s">
        <v>275</v>
      </c>
      <c r="O80" s="15">
        <v>45327</v>
      </c>
      <c r="P80" s="50" t="s">
        <v>274</v>
      </c>
      <c r="Q80" s="22">
        <f t="shared" si="14"/>
        <v>205.20514285714285</v>
      </c>
      <c r="R80" s="23">
        <v>14</v>
      </c>
      <c r="S80" s="22">
        <v>2872.872</v>
      </c>
      <c r="T80" s="15">
        <v>45352</v>
      </c>
      <c r="U80" s="6"/>
      <c r="V80" s="6"/>
    </row>
    <row r="81" spans="1:22" s="4" customFormat="1" ht="120">
      <c r="A81" s="18">
        <v>76</v>
      </c>
      <c r="B81" s="18" t="s">
        <v>84</v>
      </c>
      <c r="C81" s="78" t="s">
        <v>276</v>
      </c>
      <c r="D81" s="40" t="s">
        <v>36</v>
      </c>
      <c r="E81" s="23" t="s">
        <v>175</v>
      </c>
      <c r="F81" s="17" t="s">
        <v>154</v>
      </c>
      <c r="G81" s="18" t="s">
        <v>84</v>
      </c>
      <c r="H81" s="19">
        <f t="shared" si="12"/>
        <v>466.1693333333333</v>
      </c>
      <c r="I81" s="18">
        <v>15</v>
      </c>
      <c r="J81" s="19">
        <v>6992.54</v>
      </c>
      <c r="K81" s="19">
        <f t="shared" si="13"/>
        <v>466.16953333333333</v>
      </c>
      <c r="L81" s="18">
        <v>15</v>
      </c>
      <c r="M81" s="19">
        <v>6992.543</v>
      </c>
      <c r="N81" s="16" t="s">
        <v>277</v>
      </c>
      <c r="O81" s="15">
        <v>45327</v>
      </c>
      <c r="P81" s="49" t="s">
        <v>278</v>
      </c>
      <c r="Q81" s="22">
        <f t="shared" si="14"/>
        <v>466.169</v>
      </c>
      <c r="R81" s="23">
        <v>15</v>
      </c>
      <c r="S81" s="22">
        <v>6992.535</v>
      </c>
      <c r="T81" s="15">
        <v>45352</v>
      </c>
      <c r="U81" s="6"/>
      <c r="V81" s="6"/>
    </row>
    <row r="82" spans="1:22" s="4" customFormat="1" ht="96.75">
      <c r="A82" s="18">
        <v>77</v>
      </c>
      <c r="B82" s="18" t="s">
        <v>84</v>
      </c>
      <c r="C82" s="60" t="s">
        <v>279</v>
      </c>
      <c r="D82" s="40" t="s">
        <v>36</v>
      </c>
      <c r="E82" s="23" t="s">
        <v>175</v>
      </c>
      <c r="F82" s="17" t="s">
        <v>154</v>
      </c>
      <c r="G82" s="18" t="s">
        <v>84</v>
      </c>
      <c r="H82" s="19">
        <f t="shared" si="12"/>
        <v>527.7461538461538</v>
      </c>
      <c r="I82" s="18">
        <v>13</v>
      </c>
      <c r="J82" s="19">
        <v>6860.7</v>
      </c>
      <c r="K82" s="19">
        <f t="shared" si="13"/>
        <v>527.7463076923077</v>
      </c>
      <c r="L82" s="18">
        <v>13</v>
      </c>
      <c r="M82" s="19">
        <v>6860.702</v>
      </c>
      <c r="N82" s="16" t="s">
        <v>281</v>
      </c>
      <c r="O82" s="15">
        <v>45327</v>
      </c>
      <c r="P82" s="50" t="s">
        <v>280</v>
      </c>
      <c r="Q82" s="22">
        <f t="shared" si="14"/>
        <v>527.74625</v>
      </c>
      <c r="R82" s="23">
        <v>13</v>
      </c>
      <c r="S82" s="22">
        <v>6860.70125</v>
      </c>
      <c r="T82" s="15">
        <v>45352</v>
      </c>
      <c r="U82" s="6"/>
      <c r="V82" s="6"/>
    </row>
    <row r="83" spans="1:22" s="4" customFormat="1" ht="96.75">
      <c r="A83" s="18">
        <v>78</v>
      </c>
      <c r="B83" s="18" t="s">
        <v>84</v>
      </c>
      <c r="C83" s="60" t="s">
        <v>282</v>
      </c>
      <c r="D83" s="40" t="s">
        <v>36</v>
      </c>
      <c r="E83" s="23" t="s">
        <v>175</v>
      </c>
      <c r="F83" s="17" t="s">
        <v>154</v>
      </c>
      <c r="G83" s="18" t="s">
        <v>84</v>
      </c>
      <c r="H83" s="19">
        <f t="shared" si="12"/>
        <v>718.5942857142857</v>
      </c>
      <c r="I83" s="18">
        <v>7</v>
      </c>
      <c r="J83" s="19">
        <v>5030.16</v>
      </c>
      <c r="K83" s="19">
        <f t="shared" si="13"/>
        <v>718.5935714285714</v>
      </c>
      <c r="L83" s="18">
        <v>7</v>
      </c>
      <c r="M83" s="19">
        <v>5030.155</v>
      </c>
      <c r="N83" s="16" t="s">
        <v>284</v>
      </c>
      <c r="O83" s="15">
        <v>45327</v>
      </c>
      <c r="P83" s="79" t="s">
        <v>283</v>
      </c>
      <c r="Q83" s="22">
        <f t="shared" si="14"/>
        <v>718.5935952857143</v>
      </c>
      <c r="R83" s="23">
        <v>7</v>
      </c>
      <c r="S83" s="22">
        <v>5030.155167</v>
      </c>
      <c r="T83" s="15" t="s">
        <v>488</v>
      </c>
      <c r="U83" s="6"/>
      <c r="V83" s="6"/>
    </row>
    <row r="84" spans="1:22" s="5" customFormat="1" ht="39">
      <c r="A84" s="18">
        <v>79</v>
      </c>
      <c r="B84" s="18" t="s">
        <v>29</v>
      </c>
      <c r="C84" s="60" t="s">
        <v>285</v>
      </c>
      <c r="D84" s="40" t="s">
        <v>36</v>
      </c>
      <c r="E84" s="17" t="s">
        <v>30</v>
      </c>
      <c r="F84" s="17" t="s">
        <v>181</v>
      </c>
      <c r="G84" s="18" t="s">
        <v>84</v>
      </c>
      <c r="H84" s="19">
        <f t="shared" si="12"/>
        <v>32.874587155963304</v>
      </c>
      <c r="I84" s="18">
        <v>109</v>
      </c>
      <c r="J84" s="19">
        <v>3583.33</v>
      </c>
      <c r="K84" s="19">
        <f t="shared" si="13"/>
        <v>32.874587155963304</v>
      </c>
      <c r="L84" s="18">
        <v>109</v>
      </c>
      <c r="M84" s="19">
        <v>3583.33</v>
      </c>
      <c r="N84" s="16" t="s">
        <v>289</v>
      </c>
      <c r="O84" s="15">
        <v>45327</v>
      </c>
      <c r="P84" s="65" t="s">
        <v>286</v>
      </c>
      <c r="Q84" s="22">
        <f t="shared" si="14"/>
        <v>32.5</v>
      </c>
      <c r="R84" s="23">
        <v>109</v>
      </c>
      <c r="S84" s="22">
        <v>3542.5</v>
      </c>
      <c r="T84" s="15">
        <v>45344</v>
      </c>
      <c r="U84" s="6"/>
      <c r="V84" s="6"/>
    </row>
    <row r="85" spans="1:22" ht="32.25">
      <c r="A85" s="18">
        <v>80</v>
      </c>
      <c r="B85" s="18" t="s">
        <v>180</v>
      </c>
      <c r="C85" s="60" t="s">
        <v>287</v>
      </c>
      <c r="D85" s="40" t="s">
        <v>36</v>
      </c>
      <c r="E85" s="17" t="s">
        <v>30</v>
      </c>
      <c r="F85" s="17" t="s">
        <v>288</v>
      </c>
      <c r="G85" s="18" t="s">
        <v>25</v>
      </c>
      <c r="H85" s="19">
        <f t="shared" si="12"/>
        <v>404.167</v>
      </c>
      <c r="I85" s="18">
        <v>1</v>
      </c>
      <c r="J85" s="19">
        <v>404.167</v>
      </c>
      <c r="K85" s="19">
        <f t="shared" si="13"/>
        <v>404.167</v>
      </c>
      <c r="L85" s="18">
        <v>1</v>
      </c>
      <c r="M85" s="19">
        <v>404.167</v>
      </c>
      <c r="N85" s="16" t="s">
        <v>290</v>
      </c>
      <c r="O85" s="15">
        <v>45328</v>
      </c>
      <c r="P85" s="49" t="s">
        <v>291</v>
      </c>
      <c r="Q85" s="22">
        <f t="shared" si="14"/>
        <v>403.348</v>
      </c>
      <c r="R85" s="23">
        <v>1</v>
      </c>
      <c r="S85" s="22">
        <v>403.348</v>
      </c>
      <c r="T85" s="15">
        <v>45348</v>
      </c>
      <c r="U85" s="6"/>
      <c r="V85" s="6"/>
    </row>
    <row r="86" spans="1:22" ht="32.25">
      <c r="A86" s="18">
        <v>81</v>
      </c>
      <c r="B86" s="18" t="s">
        <v>180</v>
      </c>
      <c r="C86" s="60" t="s">
        <v>292</v>
      </c>
      <c r="D86" s="40" t="s">
        <v>36</v>
      </c>
      <c r="E86" s="17" t="s">
        <v>30</v>
      </c>
      <c r="F86" s="17" t="s">
        <v>295</v>
      </c>
      <c r="G86" s="18" t="s">
        <v>294</v>
      </c>
      <c r="H86" s="19">
        <f t="shared" si="12"/>
        <v>0.5</v>
      </c>
      <c r="I86" s="18">
        <v>480</v>
      </c>
      <c r="J86" s="19">
        <v>240</v>
      </c>
      <c r="K86" s="19">
        <v>240</v>
      </c>
      <c r="L86" s="18">
        <v>480</v>
      </c>
      <c r="M86" s="19">
        <v>240</v>
      </c>
      <c r="N86" s="51" t="s">
        <v>299</v>
      </c>
      <c r="O86" s="15">
        <v>45328</v>
      </c>
      <c r="P86" s="65" t="s">
        <v>293</v>
      </c>
      <c r="Q86" s="22">
        <v>24</v>
      </c>
      <c r="R86" s="23">
        <v>480</v>
      </c>
      <c r="S86" s="22">
        <v>220</v>
      </c>
      <c r="T86" s="15">
        <v>45349</v>
      </c>
      <c r="U86" s="6"/>
      <c r="V86" s="6"/>
    </row>
    <row r="87" spans="1:22" ht="96.75">
      <c r="A87" s="18">
        <v>82</v>
      </c>
      <c r="B87" s="18" t="s">
        <v>180</v>
      </c>
      <c r="C87" s="60" t="s">
        <v>296</v>
      </c>
      <c r="D87" s="40" t="s">
        <v>36</v>
      </c>
      <c r="E87" s="23" t="s">
        <v>175</v>
      </c>
      <c r="F87" s="17" t="s">
        <v>297</v>
      </c>
      <c r="G87" s="18" t="s">
        <v>298</v>
      </c>
      <c r="H87" s="19">
        <f t="shared" si="12"/>
        <v>24.81</v>
      </c>
      <c r="I87" s="18">
        <v>5</v>
      </c>
      <c r="J87" s="19">
        <v>124.05</v>
      </c>
      <c r="K87" s="19">
        <v>124.05</v>
      </c>
      <c r="L87" s="18">
        <v>5</v>
      </c>
      <c r="M87" s="19">
        <v>124.05</v>
      </c>
      <c r="N87" s="16" t="s">
        <v>300</v>
      </c>
      <c r="O87" s="15">
        <v>45328</v>
      </c>
      <c r="P87" s="49" t="s">
        <v>301</v>
      </c>
      <c r="Q87" s="22"/>
      <c r="R87" s="23">
        <v>5</v>
      </c>
      <c r="S87" s="22"/>
      <c r="T87" s="15" t="s">
        <v>302</v>
      </c>
      <c r="U87" s="6"/>
      <c r="V87" s="6"/>
    </row>
    <row r="88" spans="1:22" ht="48">
      <c r="A88" s="18">
        <v>83</v>
      </c>
      <c r="B88" s="18" t="s">
        <v>180</v>
      </c>
      <c r="C88" s="60" t="s">
        <v>303</v>
      </c>
      <c r="D88" s="40" t="s">
        <v>36</v>
      </c>
      <c r="E88" s="23" t="s">
        <v>175</v>
      </c>
      <c r="F88" s="17" t="s">
        <v>304</v>
      </c>
      <c r="G88" s="18" t="s">
        <v>305</v>
      </c>
      <c r="H88" s="19">
        <f t="shared" si="12"/>
        <v>2198.64</v>
      </c>
      <c r="I88" s="18">
        <v>1</v>
      </c>
      <c r="J88" s="19">
        <v>2198.64</v>
      </c>
      <c r="K88" s="19">
        <v>2198.64</v>
      </c>
      <c r="L88" s="18">
        <v>1</v>
      </c>
      <c r="M88" s="19">
        <v>2198.64</v>
      </c>
      <c r="N88" s="16" t="s">
        <v>307</v>
      </c>
      <c r="O88" s="15">
        <v>45328</v>
      </c>
      <c r="P88" s="65" t="s">
        <v>306</v>
      </c>
      <c r="Q88" s="22"/>
      <c r="R88" s="23">
        <v>1</v>
      </c>
      <c r="S88" s="22"/>
      <c r="T88" s="15" t="s">
        <v>302</v>
      </c>
      <c r="U88" s="6"/>
      <c r="V88" s="6"/>
    </row>
    <row r="89" spans="1:22" ht="64.5">
      <c r="A89" s="18">
        <v>84</v>
      </c>
      <c r="B89" s="18" t="s">
        <v>180</v>
      </c>
      <c r="C89" s="60" t="s">
        <v>48</v>
      </c>
      <c r="D89" s="40" t="s">
        <v>36</v>
      </c>
      <c r="E89" s="17" t="s">
        <v>30</v>
      </c>
      <c r="F89" s="17" t="s">
        <v>308</v>
      </c>
      <c r="G89" s="18" t="s">
        <v>305</v>
      </c>
      <c r="H89" s="19">
        <f t="shared" si="12"/>
        <v>6.595238571428572</v>
      </c>
      <c r="I89" s="18">
        <v>700</v>
      </c>
      <c r="J89" s="19">
        <v>4616.667</v>
      </c>
      <c r="K89" s="19">
        <v>4616.667</v>
      </c>
      <c r="L89" s="18">
        <v>700</v>
      </c>
      <c r="M89" s="19">
        <v>4616.667</v>
      </c>
      <c r="N89" s="16" t="s">
        <v>310</v>
      </c>
      <c r="O89" s="15">
        <v>45329</v>
      </c>
      <c r="P89" s="50" t="s">
        <v>309</v>
      </c>
      <c r="Q89" s="22"/>
      <c r="R89" s="23">
        <v>700</v>
      </c>
      <c r="S89" s="22"/>
      <c r="T89" s="15">
        <v>45356</v>
      </c>
      <c r="U89" s="6"/>
      <c r="V89" s="6"/>
    </row>
    <row r="90" spans="1:22" ht="64.5">
      <c r="A90" s="18">
        <v>85</v>
      </c>
      <c r="B90" s="18" t="s">
        <v>180</v>
      </c>
      <c r="C90" s="60" t="s">
        <v>311</v>
      </c>
      <c r="D90" s="40" t="s">
        <v>36</v>
      </c>
      <c r="E90" s="17" t="s">
        <v>30</v>
      </c>
      <c r="F90" s="17" t="s">
        <v>308</v>
      </c>
      <c r="G90" s="18" t="s">
        <v>312</v>
      </c>
      <c r="H90" s="19">
        <f t="shared" si="12"/>
        <v>3.0098039215686274</v>
      </c>
      <c r="I90" s="18">
        <v>255</v>
      </c>
      <c r="J90" s="19">
        <v>767.5</v>
      </c>
      <c r="K90" s="19">
        <v>767.5</v>
      </c>
      <c r="L90" s="18">
        <v>255</v>
      </c>
      <c r="M90" s="19">
        <v>767.5</v>
      </c>
      <c r="N90" s="16" t="s">
        <v>313</v>
      </c>
      <c r="O90" s="15">
        <v>45329</v>
      </c>
      <c r="P90" s="49" t="s">
        <v>314</v>
      </c>
      <c r="Q90" s="22">
        <f>S90/R90</f>
        <v>2.989411764705882</v>
      </c>
      <c r="R90" s="23">
        <v>255</v>
      </c>
      <c r="S90" s="22">
        <v>762.3</v>
      </c>
      <c r="T90" s="15">
        <v>45355</v>
      </c>
      <c r="U90" s="6"/>
      <c r="V90" s="6"/>
    </row>
    <row r="91" spans="1:22" ht="96.75">
      <c r="A91" s="18">
        <v>86</v>
      </c>
      <c r="B91" s="18" t="s">
        <v>84</v>
      </c>
      <c r="C91" s="60" t="s">
        <v>315</v>
      </c>
      <c r="D91" s="40" t="s">
        <v>36</v>
      </c>
      <c r="E91" s="23" t="s">
        <v>175</v>
      </c>
      <c r="F91" s="17" t="s">
        <v>154</v>
      </c>
      <c r="G91" s="18" t="s">
        <v>84</v>
      </c>
      <c r="H91" s="19">
        <f t="shared" si="12"/>
        <v>1935.176857142857</v>
      </c>
      <c r="I91" s="18">
        <v>7</v>
      </c>
      <c r="J91" s="19">
        <v>13546.238</v>
      </c>
      <c r="K91" s="19">
        <f>M91/L91</f>
        <v>235.03400000000002</v>
      </c>
      <c r="L91" s="18">
        <v>7</v>
      </c>
      <c r="M91" s="19">
        <v>1645.238</v>
      </c>
      <c r="N91" s="16" t="s">
        <v>317</v>
      </c>
      <c r="O91" s="15">
        <v>45329</v>
      </c>
      <c r="P91" s="50" t="s">
        <v>316</v>
      </c>
      <c r="Q91" s="22">
        <f>S91/R91</f>
        <v>1934.7142857142858</v>
      </c>
      <c r="R91" s="23">
        <v>7</v>
      </c>
      <c r="S91" s="22">
        <v>13543</v>
      </c>
      <c r="T91" s="15">
        <v>45355</v>
      </c>
      <c r="U91" s="6"/>
      <c r="V91" s="6"/>
    </row>
    <row r="92" spans="1:22" ht="96.75">
      <c r="A92" s="18">
        <v>87</v>
      </c>
      <c r="B92" s="18" t="s">
        <v>84</v>
      </c>
      <c r="C92" s="60" t="s">
        <v>318</v>
      </c>
      <c r="D92" s="40" t="s">
        <v>36</v>
      </c>
      <c r="E92" s="23" t="s">
        <v>175</v>
      </c>
      <c r="F92" s="17" t="s">
        <v>154</v>
      </c>
      <c r="G92" s="18" t="s">
        <v>84</v>
      </c>
      <c r="H92" s="19">
        <f t="shared" si="12"/>
        <v>49.5025</v>
      </c>
      <c r="I92" s="18">
        <v>12</v>
      </c>
      <c r="J92" s="19">
        <v>594.03</v>
      </c>
      <c r="K92" s="19">
        <f aca="true" t="shared" si="15" ref="K92:K120">M92/L92</f>
        <v>466.16949999999997</v>
      </c>
      <c r="L92" s="18">
        <v>12</v>
      </c>
      <c r="M92" s="19">
        <v>5594.034</v>
      </c>
      <c r="N92" s="43" t="s">
        <v>320</v>
      </c>
      <c r="O92" s="15">
        <v>45329</v>
      </c>
      <c r="P92" s="50" t="s">
        <v>319</v>
      </c>
      <c r="Q92" s="22">
        <f>S92/R92</f>
        <v>466.16900000000004</v>
      </c>
      <c r="R92" s="23">
        <v>12</v>
      </c>
      <c r="S92" s="22">
        <v>5594.028</v>
      </c>
      <c r="T92" s="15">
        <v>45356</v>
      </c>
      <c r="U92" s="6"/>
      <c r="V92" s="6"/>
    </row>
    <row r="93" spans="1:22" ht="96.75">
      <c r="A93" s="18">
        <v>88</v>
      </c>
      <c r="B93" s="18" t="s">
        <v>84</v>
      </c>
      <c r="C93" s="60" t="s">
        <v>321</v>
      </c>
      <c r="D93" s="40" t="s">
        <v>36</v>
      </c>
      <c r="E93" s="23" t="s">
        <v>175</v>
      </c>
      <c r="F93" s="17" t="s">
        <v>154</v>
      </c>
      <c r="G93" s="18" t="s">
        <v>84</v>
      </c>
      <c r="H93" s="19">
        <f t="shared" si="12"/>
        <v>397.772</v>
      </c>
      <c r="I93" s="18">
        <v>20</v>
      </c>
      <c r="J93" s="19">
        <v>7955.44</v>
      </c>
      <c r="K93" s="19">
        <f t="shared" si="15"/>
        <v>397.772</v>
      </c>
      <c r="L93" s="18">
        <v>20</v>
      </c>
      <c r="M93" s="19">
        <v>7955.44</v>
      </c>
      <c r="N93" s="16" t="s">
        <v>323</v>
      </c>
      <c r="O93" s="15">
        <v>45329</v>
      </c>
      <c r="P93" s="50" t="s">
        <v>322</v>
      </c>
      <c r="Q93" s="22">
        <f aca="true" t="shared" si="16" ref="Q93:Q104">S93/R93</f>
        <v>397.7</v>
      </c>
      <c r="R93" s="23">
        <v>20</v>
      </c>
      <c r="S93" s="22">
        <v>7954</v>
      </c>
      <c r="T93" s="15">
        <v>45355</v>
      </c>
      <c r="U93" s="6"/>
      <c r="V93" s="6"/>
    </row>
    <row r="94" spans="1:22" ht="97.5" customHeight="1">
      <c r="A94" s="18">
        <v>89</v>
      </c>
      <c r="B94" s="18" t="s">
        <v>180</v>
      </c>
      <c r="C94" s="60" t="s">
        <v>324</v>
      </c>
      <c r="D94" s="40" t="s">
        <v>36</v>
      </c>
      <c r="E94" s="23" t="s">
        <v>175</v>
      </c>
      <c r="F94" s="17" t="s">
        <v>325</v>
      </c>
      <c r="G94" s="18" t="s">
        <v>37</v>
      </c>
      <c r="H94" s="19">
        <f t="shared" si="12"/>
        <v>33.611111111111114</v>
      </c>
      <c r="I94" s="18">
        <v>270</v>
      </c>
      <c r="J94" s="19">
        <v>9075</v>
      </c>
      <c r="K94" s="19">
        <f t="shared" si="15"/>
        <v>33.611111111111114</v>
      </c>
      <c r="L94" s="18">
        <v>270</v>
      </c>
      <c r="M94" s="19">
        <v>9075</v>
      </c>
      <c r="N94" s="43" t="s">
        <v>327</v>
      </c>
      <c r="O94" s="15">
        <v>45329</v>
      </c>
      <c r="P94" s="50" t="s">
        <v>326</v>
      </c>
      <c r="Q94" s="22">
        <f t="shared" si="16"/>
        <v>33.611111111111114</v>
      </c>
      <c r="R94" s="23">
        <v>270</v>
      </c>
      <c r="S94" s="22">
        <v>9075</v>
      </c>
      <c r="T94" s="15">
        <v>45349</v>
      </c>
      <c r="U94" s="6"/>
      <c r="V94" s="6"/>
    </row>
    <row r="95" spans="1:22" ht="111.75" customHeight="1">
      <c r="A95" s="18">
        <v>90</v>
      </c>
      <c r="B95" s="18" t="s">
        <v>84</v>
      </c>
      <c r="C95" s="60" t="s">
        <v>328</v>
      </c>
      <c r="D95" s="40" t="s">
        <v>36</v>
      </c>
      <c r="E95" s="23" t="s">
        <v>175</v>
      </c>
      <c r="F95" s="17" t="s">
        <v>329</v>
      </c>
      <c r="G95" s="18" t="s">
        <v>84</v>
      </c>
      <c r="H95" s="19">
        <f t="shared" si="12"/>
        <v>7542.63</v>
      </c>
      <c r="I95" s="18">
        <v>1</v>
      </c>
      <c r="J95" s="19">
        <v>7542.63</v>
      </c>
      <c r="K95" s="19">
        <f t="shared" si="15"/>
        <v>7542.63</v>
      </c>
      <c r="L95" s="18">
        <v>1</v>
      </c>
      <c r="M95" s="19">
        <v>7542.63</v>
      </c>
      <c r="N95" s="16" t="s">
        <v>331</v>
      </c>
      <c r="O95" s="15">
        <v>45334</v>
      </c>
      <c r="P95" s="50" t="s">
        <v>330</v>
      </c>
      <c r="Q95" s="23">
        <f>-R95</f>
        <v>0</v>
      </c>
      <c r="R95" s="23"/>
      <c r="S95" s="23"/>
      <c r="T95" s="15"/>
      <c r="U95" s="6" t="s">
        <v>68</v>
      </c>
      <c r="V95" s="6"/>
    </row>
    <row r="96" spans="1:22" ht="96.75">
      <c r="A96" s="18"/>
      <c r="B96" s="18" t="s">
        <v>84</v>
      </c>
      <c r="C96" s="60" t="s">
        <v>332</v>
      </c>
      <c r="D96" s="40" t="s">
        <v>36</v>
      </c>
      <c r="E96" s="23" t="s">
        <v>175</v>
      </c>
      <c r="F96" s="17" t="s">
        <v>154</v>
      </c>
      <c r="G96" s="18" t="s">
        <v>84</v>
      </c>
      <c r="H96" s="19">
        <f t="shared" si="12"/>
        <v>13039.1773</v>
      </c>
      <c r="I96" s="18">
        <v>1</v>
      </c>
      <c r="J96" s="19">
        <v>13039.1773</v>
      </c>
      <c r="K96" s="19">
        <f t="shared" si="15"/>
        <v>13039.1733</v>
      </c>
      <c r="L96" s="18">
        <v>1</v>
      </c>
      <c r="M96" s="19">
        <v>13039.1733</v>
      </c>
      <c r="N96" s="16" t="s">
        <v>334</v>
      </c>
      <c r="O96" s="15">
        <v>45334</v>
      </c>
      <c r="P96" s="65" t="s">
        <v>333</v>
      </c>
      <c r="Q96" s="23">
        <f t="shared" si="16"/>
        <v>0</v>
      </c>
      <c r="R96" s="23">
        <v>1</v>
      </c>
      <c r="S96" s="23"/>
      <c r="T96" s="15" t="s">
        <v>141</v>
      </c>
      <c r="U96" s="6"/>
      <c r="V96" s="6"/>
    </row>
    <row r="97" spans="1:22" ht="96.75">
      <c r="A97" s="18">
        <v>92</v>
      </c>
      <c r="B97" s="18" t="s">
        <v>84</v>
      </c>
      <c r="C97" s="60" t="s">
        <v>335</v>
      </c>
      <c r="D97" s="40" t="s">
        <v>36</v>
      </c>
      <c r="E97" s="23" t="s">
        <v>175</v>
      </c>
      <c r="F97" s="17" t="s">
        <v>154</v>
      </c>
      <c r="G97" s="18" t="s">
        <v>84</v>
      </c>
      <c r="H97" s="19">
        <f t="shared" si="12"/>
        <v>21986.7</v>
      </c>
      <c r="I97" s="18">
        <v>1</v>
      </c>
      <c r="J97" s="19">
        <v>21986.7</v>
      </c>
      <c r="K97" s="19">
        <f t="shared" si="15"/>
        <v>21986.7</v>
      </c>
      <c r="L97" s="18">
        <v>1</v>
      </c>
      <c r="M97" s="19">
        <v>21986.7</v>
      </c>
      <c r="N97" s="16" t="s">
        <v>336</v>
      </c>
      <c r="O97" s="15">
        <v>45334</v>
      </c>
      <c r="P97" s="49" t="s">
        <v>337</v>
      </c>
      <c r="Q97" s="23">
        <f t="shared" si="16"/>
        <v>0</v>
      </c>
      <c r="R97" s="23">
        <v>1</v>
      </c>
      <c r="S97" s="23"/>
      <c r="T97" s="15" t="s">
        <v>141</v>
      </c>
      <c r="U97" s="6"/>
      <c r="V97" s="6"/>
    </row>
    <row r="98" spans="1:22" ht="96.75">
      <c r="A98" s="18">
        <v>93</v>
      </c>
      <c r="B98" s="18" t="s">
        <v>84</v>
      </c>
      <c r="C98" s="60" t="s">
        <v>338</v>
      </c>
      <c r="D98" s="40" t="s">
        <v>36</v>
      </c>
      <c r="E98" s="23" t="s">
        <v>175</v>
      </c>
      <c r="F98" s="17" t="s">
        <v>154</v>
      </c>
      <c r="G98" s="18" t="s">
        <v>84</v>
      </c>
      <c r="H98" s="19">
        <f t="shared" si="12"/>
        <v>15276.7</v>
      </c>
      <c r="I98" s="18">
        <v>1</v>
      </c>
      <c r="J98" s="19">
        <v>15276.7</v>
      </c>
      <c r="K98" s="19">
        <f t="shared" si="15"/>
        <v>15276.697</v>
      </c>
      <c r="L98" s="18">
        <v>1</v>
      </c>
      <c r="M98" s="19">
        <v>15276.697</v>
      </c>
      <c r="N98" s="16" t="s">
        <v>340</v>
      </c>
      <c r="O98" s="15">
        <v>45334</v>
      </c>
      <c r="P98" s="50" t="s">
        <v>339</v>
      </c>
      <c r="Q98" s="23">
        <f t="shared" si="16"/>
        <v>15235</v>
      </c>
      <c r="R98" s="23">
        <v>1</v>
      </c>
      <c r="S98" s="23">
        <v>15235</v>
      </c>
      <c r="T98" s="15">
        <v>45362</v>
      </c>
      <c r="U98" s="6"/>
      <c r="V98" s="6"/>
    </row>
    <row r="99" spans="1:22" ht="96.75">
      <c r="A99" s="18">
        <v>94</v>
      </c>
      <c r="B99" s="18" t="s">
        <v>84</v>
      </c>
      <c r="C99" s="60" t="s">
        <v>341</v>
      </c>
      <c r="D99" s="40" t="s">
        <v>36</v>
      </c>
      <c r="E99" s="23" t="s">
        <v>175</v>
      </c>
      <c r="F99" s="17" t="s">
        <v>154</v>
      </c>
      <c r="G99" s="18" t="s">
        <v>84</v>
      </c>
      <c r="H99" s="19">
        <f t="shared" si="12"/>
        <v>24849.622</v>
      </c>
      <c r="I99" s="18">
        <v>1</v>
      </c>
      <c r="J99" s="19">
        <v>24849.622</v>
      </c>
      <c r="K99" s="19">
        <f t="shared" si="15"/>
        <v>24849.62</v>
      </c>
      <c r="L99" s="18">
        <v>1</v>
      </c>
      <c r="M99" s="19">
        <v>24849.62</v>
      </c>
      <c r="N99" s="16" t="s">
        <v>343</v>
      </c>
      <c r="O99" s="15">
        <v>45334</v>
      </c>
      <c r="P99" s="50" t="s">
        <v>342</v>
      </c>
      <c r="Q99" s="23">
        <f t="shared" si="16"/>
        <v>24790</v>
      </c>
      <c r="R99" s="23">
        <v>1</v>
      </c>
      <c r="S99" s="23">
        <v>24790</v>
      </c>
      <c r="T99" s="15">
        <v>45362</v>
      </c>
      <c r="U99" s="6"/>
      <c r="V99" s="6"/>
    </row>
    <row r="100" spans="1:22" ht="96.75">
      <c r="A100" s="18">
        <v>95</v>
      </c>
      <c r="B100" s="18" t="s">
        <v>84</v>
      </c>
      <c r="C100" s="60" t="s">
        <v>344</v>
      </c>
      <c r="D100" s="40" t="s">
        <v>36</v>
      </c>
      <c r="E100" s="23" t="s">
        <v>175</v>
      </c>
      <c r="F100" s="17" t="s">
        <v>154</v>
      </c>
      <c r="G100" s="18" t="s">
        <v>84</v>
      </c>
      <c r="H100" s="19">
        <f t="shared" si="12"/>
        <v>19173.453</v>
      </c>
      <c r="I100" s="18">
        <v>1</v>
      </c>
      <c r="J100" s="19">
        <v>19173.453</v>
      </c>
      <c r="K100" s="19">
        <f t="shared" si="15"/>
        <v>19173.453</v>
      </c>
      <c r="L100" s="18">
        <v>1</v>
      </c>
      <c r="M100" s="19">
        <v>19173.453</v>
      </c>
      <c r="N100" s="16" t="s">
        <v>346</v>
      </c>
      <c r="O100" s="15">
        <v>45334</v>
      </c>
      <c r="P100" s="50" t="s">
        <v>345</v>
      </c>
      <c r="Q100" s="23">
        <f t="shared" si="16"/>
        <v>19108</v>
      </c>
      <c r="R100" s="23">
        <v>1</v>
      </c>
      <c r="S100" s="23">
        <v>19108</v>
      </c>
      <c r="T100" s="15" t="s">
        <v>115</v>
      </c>
      <c r="U100" s="6"/>
      <c r="V100" s="6"/>
    </row>
    <row r="101" spans="1:22" ht="107.25" customHeight="1">
      <c r="A101" s="18">
        <v>96</v>
      </c>
      <c r="B101" s="18" t="s">
        <v>84</v>
      </c>
      <c r="C101" s="60" t="s">
        <v>347</v>
      </c>
      <c r="D101" s="53" t="s">
        <v>36</v>
      </c>
      <c r="E101" s="54" t="s">
        <v>175</v>
      </c>
      <c r="F101" s="17" t="s">
        <v>154</v>
      </c>
      <c r="G101" s="18" t="s">
        <v>84</v>
      </c>
      <c r="H101" s="55">
        <f t="shared" si="12"/>
        <v>527.7462857142857</v>
      </c>
      <c r="I101" s="52">
        <v>7</v>
      </c>
      <c r="J101" s="55">
        <v>3694.224</v>
      </c>
      <c r="K101" s="55">
        <f t="shared" si="15"/>
        <v>527.7462857142857</v>
      </c>
      <c r="L101" s="52">
        <v>7</v>
      </c>
      <c r="M101" s="55">
        <v>3694.224</v>
      </c>
      <c r="N101" s="56" t="s">
        <v>349</v>
      </c>
      <c r="O101" s="15">
        <v>45330</v>
      </c>
      <c r="P101" s="50" t="s">
        <v>348</v>
      </c>
      <c r="Q101" s="23">
        <f t="shared" si="16"/>
        <v>527.745</v>
      </c>
      <c r="R101" s="23">
        <v>7</v>
      </c>
      <c r="S101" s="23">
        <v>3694.215</v>
      </c>
      <c r="T101" s="57">
        <v>45359</v>
      </c>
      <c r="U101" s="58"/>
      <c r="V101" s="58"/>
    </row>
    <row r="102" spans="1:22" ht="96.75">
      <c r="A102" s="18">
        <v>97</v>
      </c>
      <c r="B102" s="18" t="s">
        <v>84</v>
      </c>
      <c r="C102" s="60" t="s">
        <v>350</v>
      </c>
      <c r="D102" s="40" t="s">
        <v>36</v>
      </c>
      <c r="E102" s="23" t="s">
        <v>175</v>
      </c>
      <c r="F102" s="17" t="s">
        <v>154</v>
      </c>
      <c r="G102" s="18" t="s">
        <v>84</v>
      </c>
      <c r="H102" s="59">
        <f t="shared" si="12"/>
        <v>228.789</v>
      </c>
      <c r="I102" s="59">
        <v>8</v>
      </c>
      <c r="J102" s="59">
        <v>1830.312</v>
      </c>
      <c r="K102" s="59">
        <f t="shared" si="15"/>
        <v>228.789</v>
      </c>
      <c r="L102" s="59">
        <v>8</v>
      </c>
      <c r="M102" s="61">
        <v>1830.312</v>
      </c>
      <c r="N102" s="56" t="s">
        <v>352</v>
      </c>
      <c r="O102" s="15">
        <v>45330</v>
      </c>
      <c r="P102" s="50" t="s">
        <v>351</v>
      </c>
      <c r="Q102" s="23">
        <f t="shared" si="16"/>
        <v>228.785</v>
      </c>
      <c r="R102" s="23">
        <v>8</v>
      </c>
      <c r="S102" s="23">
        <v>1830.28</v>
      </c>
      <c r="T102" s="57">
        <v>45359</v>
      </c>
      <c r="U102" s="59"/>
      <c r="V102" s="59"/>
    </row>
    <row r="103" spans="1:22" ht="96.75">
      <c r="A103" s="18">
        <v>98</v>
      </c>
      <c r="B103" s="18" t="s">
        <v>84</v>
      </c>
      <c r="C103" s="60" t="s">
        <v>353</v>
      </c>
      <c r="D103" s="40" t="s">
        <v>36</v>
      </c>
      <c r="E103" s="23" t="s">
        <v>175</v>
      </c>
      <c r="F103" s="17" t="s">
        <v>154</v>
      </c>
      <c r="G103" s="18" t="s">
        <v>84</v>
      </c>
      <c r="H103" s="59">
        <f t="shared" si="12"/>
        <v>1811.0375</v>
      </c>
      <c r="I103" s="59">
        <v>1</v>
      </c>
      <c r="J103" s="59">
        <v>1811.0375</v>
      </c>
      <c r="K103" s="59">
        <f t="shared" si="15"/>
        <v>1811.0375</v>
      </c>
      <c r="L103" s="59">
        <v>1</v>
      </c>
      <c r="M103" s="61">
        <v>1811.0375</v>
      </c>
      <c r="N103" s="56" t="s">
        <v>354</v>
      </c>
      <c r="O103" s="15">
        <v>45330</v>
      </c>
      <c r="P103" s="50" t="s">
        <v>355</v>
      </c>
      <c r="Q103" s="23">
        <f t="shared" si="16"/>
        <v>1811.03</v>
      </c>
      <c r="R103" s="23">
        <v>1</v>
      </c>
      <c r="S103" s="23">
        <v>1811.03</v>
      </c>
      <c r="T103" s="57">
        <v>45359</v>
      </c>
      <c r="U103" s="59"/>
      <c r="V103" s="59"/>
    </row>
    <row r="104" spans="1:22" ht="81" customHeight="1">
      <c r="A104" s="18">
        <v>99</v>
      </c>
      <c r="B104" s="18" t="s">
        <v>180</v>
      </c>
      <c r="C104" s="60" t="s">
        <v>356</v>
      </c>
      <c r="D104" s="40" t="s">
        <v>36</v>
      </c>
      <c r="E104" s="59" t="s">
        <v>30</v>
      </c>
      <c r="F104" s="17" t="s">
        <v>357</v>
      </c>
      <c r="G104" s="18" t="s">
        <v>37</v>
      </c>
      <c r="H104" s="59">
        <f t="shared" si="12"/>
        <v>0.4436071582578697</v>
      </c>
      <c r="I104" s="59">
        <v>2319</v>
      </c>
      <c r="J104" s="59">
        <v>1028.725</v>
      </c>
      <c r="K104" s="59">
        <f t="shared" si="15"/>
        <v>0.4435845191893057</v>
      </c>
      <c r="L104" s="59">
        <v>2319</v>
      </c>
      <c r="M104" s="61">
        <v>1028.6725</v>
      </c>
      <c r="N104" s="56" t="s">
        <v>540</v>
      </c>
      <c r="O104" s="15">
        <v>45330</v>
      </c>
      <c r="P104" s="50" t="s">
        <v>358</v>
      </c>
      <c r="Q104" s="23">
        <f t="shared" si="16"/>
        <v>0.4113799051315222</v>
      </c>
      <c r="R104" s="23">
        <v>2319</v>
      </c>
      <c r="S104" s="23">
        <v>953.99</v>
      </c>
      <c r="T104" s="57">
        <v>45362</v>
      </c>
      <c r="U104" s="59"/>
      <c r="V104" s="59"/>
    </row>
    <row r="105" spans="1:22" ht="48">
      <c r="A105" s="18">
        <v>100</v>
      </c>
      <c r="B105" s="18" t="s">
        <v>180</v>
      </c>
      <c r="C105" s="60" t="s">
        <v>359</v>
      </c>
      <c r="D105" s="40" t="s">
        <v>36</v>
      </c>
      <c r="E105" s="23" t="s">
        <v>175</v>
      </c>
      <c r="F105" s="17" t="s">
        <v>304</v>
      </c>
      <c r="G105" s="18" t="s">
        <v>37</v>
      </c>
      <c r="H105" s="59">
        <f t="shared" si="12"/>
        <v>1292</v>
      </c>
      <c r="I105" s="59">
        <v>26</v>
      </c>
      <c r="J105" s="59">
        <v>33592</v>
      </c>
      <c r="K105" s="59">
        <f t="shared" si="15"/>
        <v>1292</v>
      </c>
      <c r="L105" s="59">
        <v>26</v>
      </c>
      <c r="M105" s="61">
        <v>33592</v>
      </c>
      <c r="N105" s="56" t="s">
        <v>360</v>
      </c>
      <c r="O105" s="15">
        <v>45330</v>
      </c>
      <c r="P105" s="50" t="s">
        <v>361</v>
      </c>
      <c r="Q105" s="23"/>
      <c r="R105" s="23">
        <v>26</v>
      </c>
      <c r="S105" s="23"/>
      <c r="T105" s="57" t="s">
        <v>141</v>
      </c>
      <c r="U105" s="59"/>
      <c r="V105" s="59"/>
    </row>
    <row r="106" spans="1:22" ht="62.25">
      <c r="A106" s="18">
        <v>101</v>
      </c>
      <c r="B106" s="18" t="s">
        <v>180</v>
      </c>
      <c r="C106" s="60" t="s">
        <v>362</v>
      </c>
      <c r="D106" s="40" t="s">
        <v>36</v>
      </c>
      <c r="E106" s="23" t="s">
        <v>175</v>
      </c>
      <c r="F106" s="17" t="s">
        <v>304</v>
      </c>
      <c r="G106" s="18" t="s">
        <v>37</v>
      </c>
      <c r="H106" s="59">
        <f t="shared" si="12"/>
        <v>1200</v>
      </c>
      <c r="I106" s="59">
        <v>26</v>
      </c>
      <c r="J106" s="59">
        <v>31200</v>
      </c>
      <c r="K106" s="59">
        <f t="shared" si="15"/>
        <v>1200</v>
      </c>
      <c r="L106" s="59">
        <v>26</v>
      </c>
      <c r="M106" s="61">
        <v>31200</v>
      </c>
      <c r="N106" s="56" t="s">
        <v>364</v>
      </c>
      <c r="O106" s="15">
        <v>45330</v>
      </c>
      <c r="P106" s="50" t="s">
        <v>363</v>
      </c>
      <c r="Q106" s="23"/>
      <c r="R106" s="23">
        <v>26</v>
      </c>
      <c r="S106" s="23"/>
      <c r="T106" s="57"/>
      <c r="U106" s="57" t="s">
        <v>727</v>
      </c>
      <c r="V106" s="59"/>
    </row>
    <row r="107" spans="1:22" ht="103.5" customHeight="1">
      <c r="A107" s="18">
        <v>102</v>
      </c>
      <c r="B107" s="18" t="s">
        <v>180</v>
      </c>
      <c r="C107" s="60" t="s">
        <v>365</v>
      </c>
      <c r="D107" s="40" t="s">
        <v>36</v>
      </c>
      <c r="E107" s="23" t="s">
        <v>175</v>
      </c>
      <c r="F107" s="17" t="s">
        <v>297</v>
      </c>
      <c r="G107" s="18" t="s">
        <v>298</v>
      </c>
      <c r="H107" s="59">
        <f t="shared" si="12"/>
        <v>29.975</v>
      </c>
      <c r="I107" s="59">
        <v>16</v>
      </c>
      <c r="J107" s="59">
        <v>479.6</v>
      </c>
      <c r="K107" s="59">
        <f t="shared" si="15"/>
        <v>29.96</v>
      </c>
      <c r="L107" s="59">
        <v>16</v>
      </c>
      <c r="M107" s="61">
        <v>479.36</v>
      </c>
      <c r="N107" s="56" t="s">
        <v>367</v>
      </c>
      <c r="O107" s="15">
        <v>45336</v>
      </c>
      <c r="P107" s="50" t="s">
        <v>366</v>
      </c>
      <c r="Q107" s="23"/>
      <c r="R107" s="23"/>
      <c r="S107" s="23"/>
      <c r="T107" s="57"/>
      <c r="U107" s="57" t="s">
        <v>727</v>
      </c>
      <c r="V107" s="59"/>
    </row>
    <row r="108" spans="1:22" ht="30.75">
      <c r="A108" s="18">
        <v>103</v>
      </c>
      <c r="B108" s="18" t="s">
        <v>180</v>
      </c>
      <c r="C108" s="60" t="s">
        <v>368</v>
      </c>
      <c r="D108" s="53" t="s">
        <v>36</v>
      </c>
      <c r="E108" s="62" t="s">
        <v>30</v>
      </c>
      <c r="F108" s="17" t="s">
        <v>369</v>
      </c>
      <c r="G108" s="18" t="s">
        <v>37</v>
      </c>
      <c r="H108" s="62">
        <f t="shared" si="12"/>
        <v>0.7682561894510227</v>
      </c>
      <c r="I108" s="62">
        <v>929</v>
      </c>
      <c r="J108" s="62">
        <v>713.71</v>
      </c>
      <c r="K108" s="62">
        <f t="shared" si="15"/>
        <v>0.7682561894510227</v>
      </c>
      <c r="L108" s="62">
        <v>929</v>
      </c>
      <c r="M108" s="63">
        <v>713.71</v>
      </c>
      <c r="N108" s="56" t="s">
        <v>371</v>
      </c>
      <c r="O108" s="15">
        <v>45336</v>
      </c>
      <c r="P108" s="50" t="s">
        <v>370</v>
      </c>
      <c r="Q108" s="23">
        <f>S108/R108</f>
        <v>0.681243272335845</v>
      </c>
      <c r="R108" s="23">
        <v>929</v>
      </c>
      <c r="S108" s="23">
        <v>632.875</v>
      </c>
      <c r="T108" s="57">
        <v>45356</v>
      </c>
      <c r="U108" s="62"/>
      <c r="V108" s="59"/>
    </row>
    <row r="109" spans="1:22" ht="62.25">
      <c r="A109" s="18">
        <v>104</v>
      </c>
      <c r="B109" s="18" t="s">
        <v>180</v>
      </c>
      <c r="C109" s="60" t="s">
        <v>372</v>
      </c>
      <c r="D109" s="40" t="s">
        <v>36</v>
      </c>
      <c r="E109" s="59" t="s">
        <v>30</v>
      </c>
      <c r="F109" s="17" t="s">
        <v>373</v>
      </c>
      <c r="G109" s="18" t="s">
        <v>37</v>
      </c>
      <c r="H109" s="59">
        <f t="shared" si="12"/>
        <v>0.20794342201834862</v>
      </c>
      <c r="I109" s="59">
        <v>1090</v>
      </c>
      <c r="J109" s="59">
        <v>226.65833</v>
      </c>
      <c r="K109" s="59">
        <f t="shared" si="15"/>
        <v>0.20794342201834862</v>
      </c>
      <c r="L109" s="59">
        <v>1090</v>
      </c>
      <c r="M109" s="61">
        <v>226.65833</v>
      </c>
      <c r="N109" s="16" t="s">
        <v>375</v>
      </c>
      <c r="O109" s="15">
        <v>45336</v>
      </c>
      <c r="P109" s="50" t="s">
        <v>374</v>
      </c>
      <c r="Q109" s="23"/>
      <c r="R109" s="23"/>
      <c r="S109" s="23"/>
      <c r="T109" s="57"/>
      <c r="U109" s="57" t="s">
        <v>727</v>
      </c>
      <c r="V109" s="4"/>
    </row>
    <row r="110" spans="1:22" ht="105" customHeight="1">
      <c r="A110" s="18">
        <v>105</v>
      </c>
      <c r="B110" s="18" t="s">
        <v>84</v>
      </c>
      <c r="C110" s="60" t="s">
        <v>376</v>
      </c>
      <c r="D110" s="40" t="s">
        <v>36</v>
      </c>
      <c r="E110" s="23" t="s">
        <v>175</v>
      </c>
      <c r="F110" s="17" t="s">
        <v>377</v>
      </c>
      <c r="G110" s="18" t="s">
        <v>37</v>
      </c>
      <c r="H110" s="66">
        <f t="shared" si="12"/>
        <v>0.5800372201620657</v>
      </c>
      <c r="I110" s="66">
        <v>7281</v>
      </c>
      <c r="J110" s="66">
        <v>4223.251</v>
      </c>
      <c r="K110" s="66">
        <f t="shared" si="15"/>
        <v>0.5800372201620657</v>
      </c>
      <c r="L110" s="66">
        <v>7281</v>
      </c>
      <c r="M110" s="67">
        <v>4223.251</v>
      </c>
      <c r="N110" s="16" t="s">
        <v>379</v>
      </c>
      <c r="O110" s="15">
        <v>45335</v>
      </c>
      <c r="P110" s="50" t="s">
        <v>378</v>
      </c>
      <c r="Q110" s="23">
        <f>S110/R110</f>
        <v>0.5799828526301333</v>
      </c>
      <c r="R110" s="23">
        <f aca="true" t="shared" si="17" ref="R110:R116">L110+0</f>
        <v>7281</v>
      </c>
      <c r="S110" s="23">
        <v>4222.85515</v>
      </c>
      <c r="T110" s="15">
        <v>45366</v>
      </c>
      <c r="U110" s="68"/>
      <c r="V110" s="5"/>
    </row>
    <row r="111" spans="1:21" ht="92.25">
      <c r="A111" s="18">
        <v>106</v>
      </c>
      <c r="B111" s="18" t="s">
        <v>84</v>
      </c>
      <c r="C111" s="60" t="s">
        <v>380</v>
      </c>
      <c r="D111" s="40" t="s">
        <v>36</v>
      </c>
      <c r="E111" s="23" t="s">
        <v>175</v>
      </c>
      <c r="F111" s="17" t="s">
        <v>377</v>
      </c>
      <c r="G111" s="18" t="s">
        <v>37</v>
      </c>
      <c r="H111" s="66">
        <f t="shared" si="12"/>
        <v>0.42506366109149835</v>
      </c>
      <c r="I111" s="66">
        <v>17279</v>
      </c>
      <c r="J111" s="66">
        <v>7344.675</v>
      </c>
      <c r="K111" s="66">
        <f t="shared" si="15"/>
        <v>0.42506366109149835</v>
      </c>
      <c r="L111" s="66">
        <v>17279</v>
      </c>
      <c r="M111" s="67">
        <v>7344.675</v>
      </c>
      <c r="N111" s="16" t="s">
        <v>382</v>
      </c>
      <c r="O111" s="15">
        <v>45335</v>
      </c>
      <c r="P111" s="50" t="s">
        <v>381</v>
      </c>
      <c r="Q111" s="23">
        <f>S111/R111</f>
        <v>0.42506366109149835</v>
      </c>
      <c r="R111" s="23">
        <f t="shared" si="17"/>
        <v>17279</v>
      </c>
      <c r="S111" s="23">
        <v>7344.675</v>
      </c>
      <c r="T111" s="15">
        <v>45366</v>
      </c>
      <c r="U111" s="69"/>
    </row>
    <row r="112" spans="1:21" ht="92.25">
      <c r="A112" s="18">
        <v>107</v>
      </c>
      <c r="B112" s="18" t="s">
        <v>84</v>
      </c>
      <c r="C112" s="60" t="s">
        <v>383</v>
      </c>
      <c r="D112" s="40" t="s">
        <v>36</v>
      </c>
      <c r="E112" s="23" t="s">
        <v>175</v>
      </c>
      <c r="F112" s="17" t="s">
        <v>377</v>
      </c>
      <c r="G112" s="18" t="s">
        <v>37</v>
      </c>
      <c r="H112" s="66">
        <f t="shared" si="12"/>
        <v>20.572954545454547</v>
      </c>
      <c r="I112" s="66">
        <v>264</v>
      </c>
      <c r="J112" s="70">
        <v>5431.26</v>
      </c>
      <c r="K112" s="66">
        <f t="shared" si="15"/>
        <v>20.572954545454547</v>
      </c>
      <c r="L112" s="66">
        <v>264</v>
      </c>
      <c r="M112" s="70">
        <v>5431.26</v>
      </c>
      <c r="N112" s="16" t="s">
        <v>384</v>
      </c>
      <c r="O112" s="15">
        <v>45335</v>
      </c>
      <c r="P112" s="50" t="s">
        <v>385</v>
      </c>
      <c r="Q112" s="23">
        <f>S112/R112</f>
        <v>20.572954545454547</v>
      </c>
      <c r="R112" s="23">
        <f t="shared" si="17"/>
        <v>264</v>
      </c>
      <c r="S112" s="23">
        <v>5431.26</v>
      </c>
      <c r="T112" s="15">
        <v>45366</v>
      </c>
      <c r="U112" s="69"/>
    </row>
    <row r="113" spans="1:22" ht="78.75">
      <c r="A113" s="18">
        <f>A112+1</f>
        <v>108</v>
      </c>
      <c r="B113" s="18" t="s">
        <v>84</v>
      </c>
      <c r="C113" s="60" t="s">
        <v>386</v>
      </c>
      <c r="D113" s="40" t="s">
        <v>36</v>
      </c>
      <c r="E113" s="23" t="s">
        <v>175</v>
      </c>
      <c r="F113" s="17" t="s">
        <v>377</v>
      </c>
      <c r="G113" s="18" t="s">
        <v>37</v>
      </c>
      <c r="H113" s="71">
        <f t="shared" si="12"/>
        <v>20.54545994065282</v>
      </c>
      <c r="I113" s="72">
        <v>337</v>
      </c>
      <c r="J113" s="72">
        <v>6923.82</v>
      </c>
      <c r="K113" s="72">
        <f t="shared" si="15"/>
        <v>20.54545994065282</v>
      </c>
      <c r="L113" s="72">
        <v>337</v>
      </c>
      <c r="M113" s="73">
        <v>6923.82</v>
      </c>
      <c r="N113" s="16" t="s">
        <v>388</v>
      </c>
      <c r="O113" s="15">
        <v>45335</v>
      </c>
      <c r="P113" s="50" t="s">
        <v>387</v>
      </c>
      <c r="Q113" s="23">
        <f>S113/R113</f>
        <v>20.544364243323443</v>
      </c>
      <c r="R113" s="23">
        <f t="shared" si="17"/>
        <v>337</v>
      </c>
      <c r="S113" s="23">
        <v>6923.45075</v>
      </c>
      <c r="T113" s="15">
        <v>45366</v>
      </c>
      <c r="U113" s="74"/>
      <c r="V113" s="7"/>
    </row>
    <row r="114" spans="1:21" ht="64.5">
      <c r="A114" s="18">
        <f aca="true" t="shared" si="18" ref="A114:A145">A113+1</f>
        <v>109</v>
      </c>
      <c r="B114" s="18" t="s">
        <v>29</v>
      </c>
      <c r="C114" s="60" t="s">
        <v>389</v>
      </c>
      <c r="D114" s="40" t="s">
        <v>36</v>
      </c>
      <c r="E114" s="23" t="s">
        <v>175</v>
      </c>
      <c r="F114" s="17" t="s">
        <v>390</v>
      </c>
      <c r="G114" s="18" t="s">
        <v>34</v>
      </c>
      <c r="H114" s="75">
        <f t="shared" si="12"/>
        <v>1067</v>
      </c>
      <c r="I114" s="75">
        <v>1</v>
      </c>
      <c r="J114" s="75">
        <v>1067</v>
      </c>
      <c r="K114" s="75">
        <v>1067</v>
      </c>
      <c r="L114" s="75">
        <v>1</v>
      </c>
      <c r="M114" s="75">
        <v>1067</v>
      </c>
      <c r="N114" s="16" t="s">
        <v>392</v>
      </c>
      <c r="O114" s="15">
        <v>45335</v>
      </c>
      <c r="P114" s="50" t="s">
        <v>391</v>
      </c>
      <c r="Q114" s="23">
        <f>S114/R114</f>
        <v>1066.695</v>
      </c>
      <c r="R114" s="23">
        <f t="shared" si="17"/>
        <v>1</v>
      </c>
      <c r="S114" s="23">
        <v>1066.695</v>
      </c>
      <c r="T114" s="15">
        <v>45370</v>
      </c>
      <c r="U114" s="69"/>
    </row>
    <row r="115" spans="1:21" ht="62.25">
      <c r="A115" s="18">
        <f t="shared" si="18"/>
        <v>110</v>
      </c>
      <c r="B115" s="18" t="s">
        <v>180</v>
      </c>
      <c r="C115" s="60" t="s">
        <v>393</v>
      </c>
      <c r="D115" s="40" t="s">
        <v>36</v>
      </c>
      <c r="E115" s="59" t="s">
        <v>30</v>
      </c>
      <c r="F115" s="17" t="s">
        <v>373</v>
      </c>
      <c r="G115" s="18" t="s">
        <v>394</v>
      </c>
      <c r="H115" s="72">
        <f aca="true" t="shared" si="19" ref="H115:H120">J115/I115</f>
        <v>1.8001306818181817</v>
      </c>
      <c r="I115" s="69">
        <v>352</v>
      </c>
      <c r="J115" s="69">
        <v>633.646</v>
      </c>
      <c r="K115" s="72">
        <f t="shared" si="15"/>
        <v>1.8001306818181817</v>
      </c>
      <c r="L115" s="69">
        <v>352</v>
      </c>
      <c r="M115" s="69">
        <v>633.646</v>
      </c>
      <c r="N115" s="16" t="s">
        <v>396</v>
      </c>
      <c r="O115" s="15">
        <v>45335</v>
      </c>
      <c r="P115" s="50" t="s">
        <v>395</v>
      </c>
      <c r="Q115" s="23"/>
      <c r="R115" s="23">
        <f t="shared" si="17"/>
        <v>352</v>
      </c>
      <c r="S115" s="23"/>
      <c r="T115" s="57"/>
      <c r="U115" s="15" t="s">
        <v>68</v>
      </c>
    </row>
    <row r="116" spans="1:21" ht="158.25">
      <c r="A116" s="18">
        <f t="shared" si="18"/>
        <v>111</v>
      </c>
      <c r="B116" s="18" t="s">
        <v>180</v>
      </c>
      <c r="C116" s="60" t="s">
        <v>397</v>
      </c>
      <c r="D116" s="40" t="s">
        <v>36</v>
      </c>
      <c r="E116" s="23" t="s">
        <v>175</v>
      </c>
      <c r="F116" s="17" t="s">
        <v>377</v>
      </c>
      <c r="G116" s="18" t="s">
        <v>37</v>
      </c>
      <c r="H116" s="72">
        <f t="shared" si="19"/>
        <v>2.038083513430071</v>
      </c>
      <c r="I116" s="69">
        <v>12956</v>
      </c>
      <c r="J116" s="69">
        <v>26405.41</v>
      </c>
      <c r="K116" s="72">
        <f t="shared" si="15"/>
        <v>2.038083513430071</v>
      </c>
      <c r="L116" s="69">
        <v>12956</v>
      </c>
      <c r="M116" s="69">
        <v>26405.41</v>
      </c>
      <c r="N116" s="16" t="s">
        <v>399</v>
      </c>
      <c r="O116" s="15">
        <v>45335</v>
      </c>
      <c r="P116" s="50" t="s">
        <v>398</v>
      </c>
      <c r="Q116" s="23">
        <f>S116/R116</f>
        <v>2.038083513430071</v>
      </c>
      <c r="R116" s="23">
        <f t="shared" si="17"/>
        <v>12956</v>
      </c>
      <c r="S116" s="23">
        <v>26405.41</v>
      </c>
      <c r="T116" s="57" t="s">
        <v>541</v>
      </c>
      <c r="U116" s="69"/>
    </row>
    <row r="117" spans="1:21" ht="62.25">
      <c r="A117" s="18">
        <f t="shared" si="18"/>
        <v>112</v>
      </c>
      <c r="B117" s="18" t="s">
        <v>180</v>
      </c>
      <c r="C117" s="60" t="s">
        <v>400</v>
      </c>
      <c r="D117" s="40" t="s">
        <v>36</v>
      </c>
      <c r="E117" s="59" t="s">
        <v>30</v>
      </c>
      <c r="F117" s="17" t="s">
        <v>373</v>
      </c>
      <c r="G117" s="18" t="s">
        <v>37</v>
      </c>
      <c r="H117" s="72">
        <f t="shared" si="19"/>
        <v>2.8802212855637515</v>
      </c>
      <c r="I117" s="69">
        <v>949</v>
      </c>
      <c r="J117" s="69">
        <v>2733.33</v>
      </c>
      <c r="K117" s="72">
        <f t="shared" si="15"/>
        <v>2.8802212855637515</v>
      </c>
      <c r="L117" s="69">
        <v>949</v>
      </c>
      <c r="M117" s="69">
        <v>2733.33</v>
      </c>
      <c r="N117" s="16" t="s">
        <v>402</v>
      </c>
      <c r="O117" s="15">
        <v>45335</v>
      </c>
      <c r="P117" s="50" t="s">
        <v>401</v>
      </c>
      <c r="Q117" s="23"/>
      <c r="R117" s="23"/>
      <c r="S117" s="23"/>
      <c r="T117" s="57"/>
      <c r="U117" s="15" t="s">
        <v>727</v>
      </c>
    </row>
    <row r="118" spans="1:21" ht="64.5">
      <c r="A118" s="18">
        <f t="shared" si="18"/>
        <v>113</v>
      </c>
      <c r="B118" s="18" t="s">
        <v>180</v>
      </c>
      <c r="C118" s="60" t="s">
        <v>403</v>
      </c>
      <c r="D118" s="40" t="s">
        <v>36</v>
      </c>
      <c r="E118" s="23" t="s">
        <v>175</v>
      </c>
      <c r="F118" s="17" t="s">
        <v>377</v>
      </c>
      <c r="G118" s="18" t="s">
        <v>37</v>
      </c>
      <c r="H118" s="69">
        <f t="shared" si="19"/>
        <v>407.13</v>
      </c>
      <c r="I118" s="69">
        <v>1</v>
      </c>
      <c r="J118" s="69">
        <v>407.13</v>
      </c>
      <c r="K118" s="69">
        <f t="shared" si="15"/>
        <v>407.13</v>
      </c>
      <c r="L118" s="69">
        <v>1</v>
      </c>
      <c r="M118" s="69">
        <v>407.13</v>
      </c>
      <c r="N118" s="16" t="s">
        <v>405</v>
      </c>
      <c r="O118" s="15">
        <v>45341</v>
      </c>
      <c r="P118" s="50" t="s">
        <v>404</v>
      </c>
      <c r="Q118" s="23"/>
      <c r="R118" s="23"/>
      <c r="S118" s="23"/>
      <c r="T118" s="57"/>
      <c r="U118" s="15" t="s">
        <v>727</v>
      </c>
    </row>
    <row r="119" spans="1:21" ht="129">
      <c r="A119" s="18">
        <f t="shared" si="18"/>
        <v>114</v>
      </c>
      <c r="B119" s="18" t="s">
        <v>84</v>
      </c>
      <c r="C119" s="60" t="s">
        <v>406</v>
      </c>
      <c r="D119" s="40" t="s">
        <v>36</v>
      </c>
      <c r="E119" s="23" t="s">
        <v>175</v>
      </c>
      <c r="F119" s="17" t="s">
        <v>407</v>
      </c>
      <c r="G119" s="18" t="s">
        <v>84</v>
      </c>
      <c r="H119" s="69">
        <f t="shared" si="19"/>
        <v>260.6675</v>
      </c>
      <c r="I119" s="69">
        <v>1</v>
      </c>
      <c r="J119" s="69">
        <v>260.6675</v>
      </c>
      <c r="K119" s="69">
        <f t="shared" si="15"/>
        <v>260.6675</v>
      </c>
      <c r="L119" s="69">
        <v>1</v>
      </c>
      <c r="M119" s="69">
        <v>260.6675</v>
      </c>
      <c r="N119" s="16" t="s">
        <v>409</v>
      </c>
      <c r="O119" s="15">
        <v>45341</v>
      </c>
      <c r="P119" s="50" t="s">
        <v>408</v>
      </c>
      <c r="Q119" s="23">
        <f>S119/R119</f>
        <v>260.667</v>
      </c>
      <c r="R119" s="23">
        <f aca="true" t="shared" si="20" ref="R119:R127">L119+0</f>
        <v>1</v>
      </c>
      <c r="S119" s="23">
        <v>260.667</v>
      </c>
      <c r="T119" s="57">
        <v>45341</v>
      </c>
      <c r="U119" s="69"/>
    </row>
    <row r="120" spans="1:21" ht="129">
      <c r="A120" s="18">
        <f t="shared" si="18"/>
        <v>115</v>
      </c>
      <c r="B120" s="18" t="s">
        <v>84</v>
      </c>
      <c r="C120" s="60" t="s">
        <v>410</v>
      </c>
      <c r="D120" s="40" t="s">
        <v>36</v>
      </c>
      <c r="E120" s="23" t="s">
        <v>175</v>
      </c>
      <c r="F120" s="17" t="s">
        <v>407</v>
      </c>
      <c r="G120" s="18" t="s">
        <v>84</v>
      </c>
      <c r="H120" s="69">
        <f t="shared" si="19"/>
        <v>260.6675</v>
      </c>
      <c r="I120" s="69">
        <v>1</v>
      </c>
      <c r="J120" s="69">
        <v>260.6675</v>
      </c>
      <c r="K120" s="69">
        <f t="shared" si="15"/>
        <v>260.667</v>
      </c>
      <c r="L120" s="69">
        <v>1</v>
      </c>
      <c r="M120" s="69">
        <v>260.667</v>
      </c>
      <c r="N120" s="16" t="s">
        <v>411</v>
      </c>
      <c r="O120" s="15">
        <v>45341</v>
      </c>
      <c r="P120" s="50" t="s">
        <v>412</v>
      </c>
      <c r="Q120" s="23">
        <f>S120/R120</f>
        <v>260.667</v>
      </c>
      <c r="R120" s="23">
        <f t="shared" si="20"/>
        <v>1</v>
      </c>
      <c r="S120" s="23">
        <v>260.667</v>
      </c>
      <c r="T120" s="57">
        <v>45341</v>
      </c>
      <c r="U120" s="69"/>
    </row>
    <row r="121" spans="1:21" ht="129">
      <c r="A121" s="18">
        <f t="shared" si="18"/>
        <v>116</v>
      </c>
      <c r="B121" s="18" t="s">
        <v>84</v>
      </c>
      <c r="C121" s="60" t="s">
        <v>413</v>
      </c>
      <c r="D121" s="40" t="s">
        <v>36</v>
      </c>
      <c r="E121" s="23" t="s">
        <v>175</v>
      </c>
      <c r="F121" s="17" t="s">
        <v>407</v>
      </c>
      <c r="G121" s="18" t="s">
        <v>84</v>
      </c>
      <c r="H121" s="69">
        <f aca="true" t="shared" si="21" ref="H121:H126">J121/I121</f>
        <v>260.6675</v>
      </c>
      <c r="I121" s="69">
        <v>1</v>
      </c>
      <c r="J121" s="69">
        <v>260.6675</v>
      </c>
      <c r="K121" s="69">
        <f aca="true" t="shared" si="22" ref="K121:K126">M121/L121</f>
        <v>260.667</v>
      </c>
      <c r="L121" s="69">
        <v>1</v>
      </c>
      <c r="M121" s="69">
        <v>260.667</v>
      </c>
      <c r="N121" s="16" t="s">
        <v>542</v>
      </c>
      <c r="O121" s="15">
        <v>45341</v>
      </c>
      <c r="P121" s="43" t="s">
        <v>543</v>
      </c>
      <c r="Q121" s="23">
        <f>S121/R121</f>
        <v>260.667</v>
      </c>
      <c r="R121" s="23">
        <f t="shared" si="20"/>
        <v>1</v>
      </c>
      <c r="S121" s="23">
        <v>260.667</v>
      </c>
      <c r="T121" s="57">
        <v>45341</v>
      </c>
      <c r="U121" s="69"/>
    </row>
    <row r="122" spans="1:21" ht="64.5">
      <c r="A122" s="18">
        <f t="shared" si="18"/>
        <v>117</v>
      </c>
      <c r="B122" s="18" t="s">
        <v>180</v>
      </c>
      <c r="C122" s="60" t="s">
        <v>414</v>
      </c>
      <c r="D122" s="40" t="s">
        <v>36</v>
      </c>
      <c r="E122" s="23" t="s">
        <v>175</v>
      </c>
      <c r="F122" s="17" t="s">
        <v>377</v>
      </c>
      <c r="G122" s="18" t="s">
        <v>37</v>
      </c>
      <c r="H122" s="69">
        <f t="shared" si="21"/>
        <v>10.3</v>
      </c>
      <c r="I122" s="69">
        <v>59</v>
      </c>
      <c r="J122" s="69">
        <v>607.7</v>
      </c>
      <c r="K122" s="69">
        <f t="shared" si="22"/>
        <v>10.3</v>
      </c>
      <c r="L122" s="69">
        <v>59</v>
      </c>
      <c r="M122" s="69">
        <v>607.7</v>
      </c>
      <c r="N122" s="16" t="s">
        <v>416</v>
      </c>
      <c r="O122" s="15">
        <v>45341</v>
      </c>
      <c r="P122" s="50" t="s">
        <v>415</v>
      </c>
      <c r="Q122" s="23">
        <f>S122/R122</f>
        <v>10.27</v>
      </c>
      <c r="R122" s="23">
        <f t="shared" si="20"/>
        <v>59</v>
      </c>
      <c r="S122" s="23">
        <v>605.93</v>
      </c>
      <c r="T122" s="57">
        <v>45371</v>
      </c>
      <c r="U122" s="69"/>
    </row>
    <row r="123" spans="1:21" ht="132">
      <c r="A123" s="18">
        <f t="shared" si="18"/>
        <v>118</v>
      </c>
      <c r="B123" s="18" t="s">
        <v>180</v>
      </c>
      <c r="C123" s="60" t="s">
        <v>417</v>
      </c>
      <c r="D123" s="40" t="s">
        <v>36</v>
      </c>
      <c r="E123" s="23" t="s">
        <v>175</v>
      </c>
      <c r="F123" s="17" t="s">
        <v>377</v>
      </c>
      <c r="G123" s="18" t="s">
        <v>37</v>
      </c>
      <c r="H123" s="69">
        <f t="shared" si="21"/>
        <v>11.653870967741934</v>
      </c>
      <c r="I123" s="69">
        <v>217</v>
      </c>
      <c r="J123" s="69">
        <v>2528.89</v>
      </c>
      <c r="K123" s="69">
        <f t="shared" si="22"/>
        <v>11.653870967741934</v>
      </c>
      <c r="L123" s="69">
        <v>217</v>
      </c>
      <c r="M123" s="69">
        <v>2528.89</v>
      </c>
      <c r="N123" s="16" t="s">
        <v>419</v>
      </c>
      <c r="O123" s="15">
        <v>45341</v>
      </c>
      <c r="P123" s="50" t="s">
        <v>418</v>
      </c>
      <c r="Q123" s="23"/>
      <c r="R123" s="23">
        <f t="shared" si="20"/>
        <v>217</v>
      </c>
      <c r="S123" s="23"/>
      <c r="T123" s="57"/>
      <c r="U123" s="15" t="s">
        <v>68</v>
      </c>
    </row>
    <row r="124" spans="1:21" ht="198">
      <c r="A124" s="18">
        <f t="shared" si="18"/>
        <v>119</v>
      </c>
      <c r="B124" s="18" t="s">
        <v>84</v>
      </c>
      <c r="C124" s="60" t="s">
        <v>420</v>
      </c>
      <c r="D124" s="40" t="s">
        <v>36</v>
      </c>
      <c r="E124" s="23" t="s">
        <v>175</v>
      </c>
      <c r="F124" s="17" t="s">
        <v>407</v>
      </c>
      <c r="G124" s="18" t="s">
        <v>84</v>
      </c>
      <c r="H124" s="69">
        <f t="shared" si="21"/>
        <v>608.427</v>
      </c>
      <c r="I124" s="69">
        <v>1</v>
      </c>
      <c r="J124" s="69">
        <v>608.427</v>
      </c>
      <c r="K124" s="69">
        <f t="shared" si="22"/>
        <v>608.427</v>
      </c>
      <c r="L124" s="69">
        <v>1</v>
      </c>
      <c r="M124" s="69">
        <v>608.427</v>
      </c>
      <c r="N124" s="16" t="s">
        <v>422</v>
      </c>
      <c r="O124" s="15">
        <v>45338</v>
      </c>
      <c r="P124" s="50" t="s">
        <v>421</v>
      </c>
      <c r="Q124" s="23">
        <f>S124/R124</f>
        <v>608.4259</v>
      </c>
      <c r="R124" s="23">
        <f t="shared" si="20"/>
        <v>1</v>
      </c>
      <c r="S124" s="23">
        <v>608.4259</v>
      </c>
      <c r="T124" s="57">
        <v>45338</v>
      </c>
      <c r="U124" s="69"/>
    </row>
    <row r="125" spans="1:21" ht="129">
      <c r="A125" s="18">
        <f t="shared" si="18"/>
        <v>120</v>
      </c>
      <c r="B125" s="18" t="s">
        <v>84</v>
      </c>
      <c r="C125" s="77" t="s">
        <v>423</v>
      </c>
      <c r="D125" s="40" t="s">
        <v>36</v>
      </c>
      <c r="E125" s="23" t="s">
        <v>175</v>
      </c>
      <c r="F125" s="17" t="s">
        <v>407</v>
      </c>
      <c r="G125" s="18" t="s">
        <v>84</v>
      </c>
      <c r="H125" s="69">
        <f t="shared" si="21"/>
        <v>206.6675</v>
      </c>
      <c r="I125" s="69">
        <v>1</v>
      </c>
      <c r="J125" s="69">
        <v>206.6675</v>
      </c>
      <c r="K125" s="69">
        <f t="shared" si="22"/>
        <v>260.6675</v>
      </c>
      <c r="L125" s="69">
        <v>1</v>
      </c>
      <c r="M125" s="69">
        <v>260.6675</v>
      </c>
      <c r="N125" s="16" t="s">
        <v>424</v>
      </c>
      <c r="O125" s="15">
        <v>45338</v>
      </c>
      <c r="P125" s="49" t="s">
        <v>425</v>
      </c>
      <c r="Q125" s="23">
        <f>S125/R125</f>
        <v>260.6675</v>
      </c>
      <c r="R125" s="23">
        <f t="shared" si="20"/>
        <v>1</v>
      </c>
      <c r="S125" s="69">
        <v>260.6675</v>
      </c>
      <c r="T125" s="15">
        <v>45338</v>
      </c>
      <c r="U125" s="69"/>
    </row>
    <row r="126" spans="1:21" ht="105">
      <c r="A126" s="18">
        <f t="shared" si="18"/>
        <v>121</v>
      </c>
      <c r="B126" s="18" t="s">
        <v>180</v>
      </c>
      <c r="C126" s="60" t="s">
        <v>426</v>
      </c>
      <c r="D126" s="40" t="s">
        <v>36</v>
      </c>
      <c r="E126" s="23" t="s">
        <v>175</v>
      </c>
      <c r="F126" s="17" t="s">
        <v>377</v>
      </c>
      <c r="G126" s="18" t="s">
        <v>37</v>
      </c>
      <c r="H126" s="69">
        <f t="shared" si="21"/>
        <v>21.394949494949493</v>
      </c>
      <c r="I126" s="69">
        <v>99</v>
      </c>
      <c r="J126" s="69">
        <v>2118.1</v>
      </c>
      <c r="K126" s="69">
        <f t="shared" si="22"/>
        <v>21.394949494949493</v>
      </c>
      <c r="L126" s="69">
        <v>99</v>
      </c>
      <c r="M126" s="69">
        <v>2118.1</v>
      </c>
      <c r="N126" s="16" t="s">
        <v>427</v>
      </c>
      <c r="O126" s="15">
        <v>45338</v>
      </c>
      <c r="P126" s="49" t="s">
        <v>428</v>
      </c>
      <c r="Q126" s="23">
        <f>S126/R126</f>
        <v>21.394949494949493</v>
      </c>
      <c r="R126" s="23">
        <f t="shared" si="20"/>
        <v>99</v>
      </c>
      <c r="S126" s="23">
        <v>2118.1</v>
      </c>
      <c r="T126" s="57">
        <v>45363</v>
      </c>
      <c r="U126" s="69"/>
    </row>
    <row r="127" spans="1:21" ht="129">
      <c r="A127" s="18">
        <f t="shared" si="18"/>
        <v>122</v>
      </c>
      <c r="B127" s="18" t="s">
        <v>84</v>
      </c>
      <c r="C127" s="60" t="s">
        <v>429</v>
      </c>
      <c r="D127" s="40" t="s">
        <v>36</v>
      </c>
      <c r="E127" s="23" t="s">
        <v>175</v>
      </c>
      <c r="F127" s="17" t="s">
        <v>407</v>
      </c>
      <c r="G127" s="18" t="s">
        <v>84</v>
      </c>
      <c r="H127" s="69">
        <f aca="true" t="shared" si="23" ref="H127:H133">J127/I127</f>
        <v>206.6675</v>
      </c>
      <c r="I127" s="69">
        <v>1</v>
      </c>
      <c r="J127" s="69">
        <v>206.6675</v>
      </c>
      <c r="K127" s="69">
        <f aca="true" t="shared" si="24" ref="K127:K133">M127/L127</f>
        <v>260.6675</v>
      </c>
      <c r="L127" s="69">
        <v>1</v>
      </c>
      <c r="M127" s="69">
        <v>260.6675</v>
      </c>
      <c r="N127" s="16" t="s">
        <v>430</v>
      </c>
      <c r="O127" s="15">
        <v>45338</v>
      </c>
      <c r="P127" s="49" t="s">
        <v>431</v>
      </c>
      <c r="Q127" s="23">
        <f>S127/R127</f>
        <v>260.6675</v>
      </c>
      <c r="R127" s="23">
        <f t="shared" si="20"/>
        <v>1</v>
      </c>
      <c r="S127" s="23">
        <v>260.6675</v>
      </c>
      <c r="T127" s="57">
        <v>45338</v>
      </c>
      <c r="U127" s="69"/>
    </row>
    <row r="128" spans="1:21" ht="105">
      <c r="A128" s="18">
        <f t="shared" si="18"/>
        <v>123</v>
      </c>
      <c r="B128" s="18" t="s">
        <v>180</v>
      </c>
      <c r="C128" s="60" t="s">
        <v>432</v>
      </c>
      <c r="D128" s="40" t="s">
        <v>36</v>
      </c>
      <c r="E128" s="59" t="s">
        <v>30</v>
      </c>
      <c r="F128" s="17" t="s">
        <v>295</v>
      </c>
      <c r="G128" s="18" t="s">
        <v>37</v>
      </c>
      <c r="H128" s="69">
        <f t="shared" si="23"/>
        <v>0.016290510996778942</v>
      </c>
      <c r="I128" s="69">
        <v>274444</v>
      </c>
      <c r="J128" s="69">
        <v>4470.833</v>
      </c>
      <c r="K128" s="69">
        <f t="shared" si="24"/>
        <v>0.0016290510996778943</v>
      </c>
      <c r="L128" s="69">
        <v>274444</v>
      </c>
      <c r="M128" s="69">
        <v>447.0833</v>
      </c>
      <c r="N128" s="50" t="s">
        <v>434</v>
      </c>
      <c r="O128" s="15">
        <v>45338</v>
      </c>
      <c r="P128" s="50" t="s">
        <v>433</v>
      </c>
      <c r="Q128" s="23"/>
      <c r="R128" s="23"/>
      <c r="S128" s="23"/>
      <c r="T128" s="57"/>
      <c r="U128" s="57" t="s">
        <v>68</v>
      </c>
    </row>
    <row r="129" spans="1:21" ht="96.75">
      <c r="A129" s="18">
        <f t="shared" si="18"/>
        <v>124</v>
      </c>
      <c r="B129" s="18" t="s">
        <v>84</v>
      </c>
      <c r="C129" s="60" t="s">
        <v>435</v>
      </c>
      <c r="D129" s="40" t="s">
        <v>36</v>
      </c>
      <c r="E129" s="23" t="s">
        <v>175</v>
      </c>
      <c r="F129" s="17" t="s">
        <v>154</v>
      </c>
      <c r="G129" s="18" t="s">
        <v>37</v>
      </c>
      <c r="H129" s="69">
        <f t="shared" si="23"/>
        <v>456.9126923076923</v>
      </c>
      <c r="I129" s="69">
        <v>26</v>
      </c>
      <c r="J129" s="69">
        <v>11879.73</v>
      </c>
      <c r="K129" s="69">
        <f t="shared" si="24"/>
        <v>456.91653846153844</v>
      </c>
      <c r="L129" s="69">
        <v>26</v>
      </c>
      <c r="M129" s="69">
        <v>11879.83</v>
      </c>
      <c r="N129" s="16" t="s">
        <v>437</v>
      </c>
      <c r="O129" s="15">
        <v>45336</v>
      </c>
      <c r="P129" s="50" t="s">
        <v>436</v>
      </c>
      <c r="Q129" s="23">
        <f>S129/R129</f>
        <v>456.91653846153844</v>
      </c>
      <c r="R129" s="23">
        <f aca="true" t="shared" si="25" ref="R129:R144">L129+0</f>
        <v>26</v>
      </c>
      <c r="S129" s="23">
        <v>11879.83</v>
      </c>
      <c r="T129" s="57">
        <v>45356</v>
      </c>
      <c r="U129" s="69"/>
    </row>
    <row r="130" spans="1:21" ht="96.75">
      <c r="A130" s="18">
        <f t="shared" si="18"/>
        <v>125</v>
      </c>
      <c r="B130" s="18" t="s">
        <v>180</v>
      </c>
      <c r="C130" s="60" t="s">
        <v>438</v>
      </c>
      <c r="D130" s="40" t="s">
        <v>36</v>
      </c>
      <c r="E130" s="23" t="s">
        <v>175</v>
      </c>
      <c r="F130" s="17" t="s">
        <v>439</v>
      </c>
      <c r="G130" s="18" t="s">
        <v>298</v>
      </c>
      <c r="H130" s="69">
        <f t="shared" si="23"/>
        <v>22.22</v>
      </c>
      <c r="I130" s="69">
        <v>12</v>
      </c>
      <c r="J130" s="69">
        <v>266.64</v>
      </c>
      <c r="K130" s="69">
        <f t="shared" si="24"/>
        <v>22.22</v>
      </c>
      <c r="L130" s="69">
        <v>12</v>
      </c>
      <c r="M130" s="69">
        <v>266.64</v>
      </c>
      <c r="N130" s="16" t="s">
        <v>441</v>
      </c>
      <c r="O130" s="15">
        <v>45342</v>
      </c>
      <c r="P130" s="50" t="s">
        <v>440</v>
      </c>
      <c r="Q130" s="23"/>
      <c r="R130" s="23">
        <f t="shared" si="25"/>
        <v>12</v>
      </c>
      <c r="S130" s="23"/>
      <c r="T130" s="57"/>
      <c r="U130" s="57" t="s">
        <v>727</v>
      </c>
    </row>
    <row r="131" spans="1:21" ht="96.75">
      <c r="A131" s="18">
        <f t="shared" si="18"/>
        <v>126</v>
      </c>
      <c r="B131" s="18" t="s">
        <v>180</v>
      </c>
      <c r="C131" s="60" t="s">
        <v>442</v>
      </c>
      <c r="D131" s="23" t="s">
        <v>36</v>
      </c>
      <c r="E131" s="23" t="s">
        <v>175</v>
      </c>
      <c r="F131" s="17" t="s">
        <v>439</v>
      </c>
      <c r="G131" s="18" t="s">
        <v>298</v>
      </c>
      <c r="H131" s="69">
        <f t="shared" si="23"/>
        <v>22.70875</v>
      </c>
      <c r="I131" s="69">
        <v>48</v>
      </c>
      <c r="J131" s="69">
        <v>1090.02</v>
      </c>
      <c r="K131" s="69">
        <f t="shared" si="24"/>
        <v>22.70875</v>
      </c>
      <c r="L131" s="69">
        <v>48</v>
      </c>
      <c r="M131" s="69">
        <v>1090.02</v>
      </c>
      <c r="N131" s="16" t="s">
        <v>724</v>
      </c>
      <c r="O131" s="15">
        <v>45342</v>
      </c>
      <c r="P131" s="49" t="s">
        <v>443</v>
      </c>
      <c r="Q131" s="69">
        <f>S131/R131</f>
        <v>21.518958333333334</v>
      </c>
      <c r="R131" s="69">
        <f t="shared" si="25"/>
        <v>48</v>
      </c>
      <c r="S131" s="69">
        <v>1032.91</v>
      </c>
      <c r="T131" s="57">
        <v>45371</v>
      </c>
      <c r="U131" s="69"/>
    </row>
    <row r="132" spans="1:21" ht="64.5">
      <c r="A132" s="18">
        <f t="shared" si="18"/>
        <v>127</v>
      </c>
      <c r="B132" s="18" t="s">
        <v>180</v>
      </c>
      <c r="C132" s="60" t="s">
        <v>444</v>
      </c>
      <c r="D132" s="23" t="s">
        <v>36</v>
      </c>
      <c r="E132" s="23" t="s">
        <v>175</v>
      </c>
      <c r="F132" s="17" t="s">
        <v>377</v>
      </c>
      <c r="G132" s="18" t="s">
        <v>37</v>
      </c>
      <c r="H132" s="69">
        <f t="shared" si="23"/>
        <v>39.91</v>
      </c>
      <c r="I132" s="69">
        <v>9</v>
      </c>
      <c r="J132" s="69">
        <v>359.19</v>
      </c>
      <c r="K132" s="69">
        <f t="shared" si="24"/>
        <v>39.91</v>
      </c>
      <c r="L132" s="69">
        <v>9</v>
      </c>
      <c r="M132" s="69">
        <v>359.19</v>
      </c>
      <c r="N132" s="16" t="s">
        <v>445</v>
      </c>
      <c r="O132" s="15">
        <v>45342</v>
      </c>
      <c r="P132" s="49" t="s">
        <v>428</v>
      </c>
      <c r="Q132" s="23"/>
      <c r="R132" s="23">
        <f t="shared" si="25"/>
        <v>9</v>
      </c>
      <c r="S132" s="23"/>
      <c r="T132" s="57">
        <v>45363</v>
      </c>
      <c r="U132" s="69"/>
    </row>
    <row r="133" spans="1:21" ht="129">
      <c r="A133" s="18">
        <f t="shared" si="18"/>
        <v>128</v>
      </c>
      <c r="B133" s="18" t="s">
        <v>84</v>
      </c>
      <c r="C133" s="60" t="s">
        <v>446</v>
      </c>
      <c r="D133" s="40" t="s">
        <v>36</v>
      </c>
      <c r="E133" s="23" t="s">
        <v>175</v>
      </c>
      <c r="F133" s="17" t="s">
        <v>407</v>
      </c>
      <c r="G133" s="18" t="s">
        <v>84</v>
      </c>
      <c r="H133" s="69">
        <f t="shared" si="23"/>
        <v>268.1756</v>
      </c>
      <c r="I133" s="69">
        <v>1</v>
      </c>
      <c r="J133" s="69">
        <v>268.1756</v>
      </c>
      <c r="K133" s="69">
        <f t="shared" si="24"/>
        <v>268.1675</v>
      </c>
      <c r="L133" s="69">
        <v>1</v>
      </c>
      <c r="M133" s="69">
        <v>268.1675</v>
      </c>
      <c r="N133" s="16" t="s">
        <v>448</v>
      </c>
      <c r="O133" s="15">
        <v>45342</v>
      </c>
      <c r="P133" s="49" t="s">
        <v>447</v>
      </c>
      <c r="Q133" s="23">
        <f>S133/R133</f>
        <v>268.1675</v>
      </c>
      <c r="R133" s="23">
        <f t="shared" si="25"/>
        <v>1</v>
      </c>
      <c r="S133" s="69">
        <v>268.1675</v>
      </c>
      <c r="T133" s="57">
        <v>45342</v>
      </c>
      <c r="U133" s="69"/>
    </row>
    <row r="134" spans="1:21" ht="129">
      <c r="A134" s="18">
        <f t="shared" si="18"/>
        <v>129</v>
      </c>
      <c r="B134" s="18" t="s">
        <v>84</v>
      </c>
      <c r="C134" s="60" t="s">
        <v>449</v>
      </c>
      <c r="D134" s="40" t="s">
        <v>36</v>
      </c>
      <c r="E134" s="23" t="s">
        <v>175</v>
      </c>
      <c r="F134" s="17" t="s">
        <v>407</v>
      </c>
      <c r="G134" s="18" t="s">
        <v>84</v>
      </c>
      <c r="H134" s="69">
        <f aca="true" t="shared" si="26" ref="H134:H146">J134/I134</f>
        <v>268.1756</v>
      </c>
      <c r="I134" s="69">
        <v>1</v>
      </c>
      <c r="J134" s="69">
        <v>268.1756</v>
      </c>
      <c r="K134" s="69">
        <f aca="true" t="shared" si="27" ref="K134:K146">M134/L134</f>
        <v>268.1675</v>
      </c>
      <c r="L134" s="69">
        <v>1</v>
      </c>
      <c r="M134" s="69">
        <v>268.1675</v>
      </c>
      <c r="N134" s="16" t="s">
        <v>450</v>
      </c>
      <c r="O134" s="15">
        <v>45342</v>
      </c>
      <c r="P134" s="49" t="s">
        <v>451</v>
      </c>
      <c r="Q134" s="23">
        <f>S134/R134</f>
        <v>268.1675</v>
      </c>
      <c r="R134" s="23">
        <f t="shared" si="25"/>
        <v>1</v>
      </c>
      <c r="S134" s="69">
        <v>268.1675</v>
      </c>
      <c r="T134" s="57">
        <v>45342</v>
      </c>
      <c r="U134" s="69"/>
    </row>
    <row r="135" spans="1:21" ht="129">
      <c r="A135" s="18">
        <f t="shared" si="18"/>
        <v>130</v>
      </c>
      <c r="B135" s="18" t="s">
        <v>84</v>
      </c>
      <c r="C135" s="60" t="s">
        <v>452</v>
      </c>
      <c r="D135" s="40" t="s">
        <v>36</v>
      </c>
      <c r="E135" s="23" t="s">
        <v>175</v>
      </c>
      <c r="F135" s="17" t="s">
        <v>407</v>
      </c>
      <c r="G135" s="18" t="s">
        <v>84</v>
      </c>
      <c r="H135" s="69">
        <f t="shared" si="26"/>
        <v>268.1756</v>
      </c>
      <c r="I135" s="69">
        <v>1</v>
      </c>
      <c r="J135" s="69">
        <v>268.1756</v>
      </c>
      <c r="K135" s="69">
        <f t="shared" si="27"/>
        <v>268.1675</v>
      </c>
      <c r="L135" s="69">
        <v>1</v>
      </c>
      <c r="M135" s="69">
        <v>268.1675</v>
      </c>
      <c r="N135" s="16" t="s">
        <v>453</v>
      </c>
      <c r="O135" s="15">
        <v>45342</v>
      </c>
      <c r="P135" s="49" t="s">
        <v>454</v>
      </c>
      <c r="Q135" s="69">
        <v>268.1675</v>
      </c>
      <c r="R135" s="23">
        <f t="shared" si="25"/>
        <v>1</v>
      </c>
      <c r="S135" s="69">
        <v>268.1675</v>
      </c>
      <c r="T135" s="57">
        <v>45342</v>
      </c>
      <c r="U135" s="69"/>
    </row>
    <row r="136" spans="1:21" ht="75" customHeight="1">
      <c r="A136" s="18">
        <f t="shared" si="18"/>
        <v>131</v>
      </c>
      <c r="B136" s="18" t="s">
        <v>84</v>
      </c>
      <c r="C136" s="60" t="s">
        <v>455</v>
      </c>
      <c r="D136" s="40" t="s">
        <v>36</v>
      </c>
      <c r="E136" s="23" t="s">
        <v>175</v>
      </c>
      <c r="F136" s="17" t="s">
        <v>407</v>
      </c>
      <c r="G136" s="18" t="s">
        <v>84</v>
      </c>
      <c r="H136" s="69">
        <f t="shared" si="26"/>
        <v>268.1756</v>
      </c>
      <c r="I136" s="69">
        <v>1</v>
      </c>
      <c r="J136" s="69">
        <v>268.1756</v>
      </c>
      <c r="K136" s="69">
        <f t="shared" si="27"/>
        <v>268.1675</v>
      </c>
      <c r="L136" s="69">
        <v>1</v>
      </c>
      <c r="M136" s="69">
        <v>268.1675</v>
      </c>
      <c r="N136" s="16" t="s">
        <v>456</v>
      </c>
      <c r="O136" s="15">
        <v>45342</v>
      </c>
      <c r="P136" s="49" t="s">
        <v>457</v>
      </c>
      <c r="Q136" s="69">
        <v>268.1675</v>
      </c>
      <c r="R136" s="23">
        <f t="shared" si="25"/>
        <v>1</v>
      </c>
      <c r="S136" s="69">
        <v>268.1675</v>
      </c>
      <c r="T136" s="57">
        <v>45342</v>
      </c>
      <c r="U136" s="69"/>
    </row>
    <row r="137" spans="1:21" ht="129">
      <c r="A137" s="18">
        <f t="shared" si="18"/>
        <v>132</v>
      </c>
      <c r="B137" s="18" t="s">
        <v>84</v>
      </c>
      <c r="C137" s="60" t="s">
        <v>458</v>
      </c>
      <c r="D137" s="40" t="s">
        <v>36</v>
      </c>
      <c r="E137" s="23" t="s">
        <v>175</v>
      </c>
      <c r="F137" s="17" t="s">
        <v>407</v>
      </c>
      <c r="G137" s="18" t="s">
        <v>84</v>
      </c>
      <c r="H137" s="69">
        <f t="shared" si="26"/>
        <v>268.1756</v>
      </c>
      <c r="I137" s="69">
        <v>1</v>
      </c>
      <c r="J137" s="69">
        <v>268.1756</v>
      </c>
      <c r="K137" s="69">
        <f t="shared" si="27"/>
        <v>268.1675</v>
      </c>
      <c r="L137" s="69">
        <v>1</v>
      </c>
      <c r="M137" s="69">
        <v>268.1675</v>
      </c>
      <c r="N137" s="16" t="s">
        <v>460</v>
      </c>
      <c r="O137" s="15">
        <v>45342</v>
      </c>
      <c r="P137" s="50" t="s">
        <v>459</v>
      </c>
      <c r="Q137" s="69">
        <v>268.1675</v>
      </c>
      <c r="R137" s="23">
        <f t="shared" si="25"/>
        <v>1</v>
      </c>
      <c r="S137" s="69">
        <v>268.1675</v>
      </c>
      <c r="T137" s="57">
        <v>45342</v>
      </c>
      <c r="U137" s="69"/>
    </row>
    <row r="138" spans="1:21" ht="129">
      <c r="A138" s="18">
        <f t="shared" si="18"/>
        <v>133</v>
      </c>
      <c r="B138" s="18" t="s">
        <v>84</v>
      </c>
      <c r="C138" s="60" t="s">
        <v>461</v>
      </c>
      <c r="D138" s="40" t="s">
        <v>36</v>
      </c>
      <c r="E138" s="23" t="s">
        <v>175</v>
      </c>
      <c r="F138" s="17" t="s">
        <v>407</v>
      </c>
      <c r="G138" s="18" t="s">
        <v>84</v>
      </c>
      <c r="H138" s="69">
        <f t="shared" si="26"/>
        <v>268.1756</v>
      </c>
      <c r="I138" s="69">
        <v>1</v>
      </c>
      <c r="J138" s="69">
        <v>268.1756</v>
      </c>
      <c r="K138" s="69">
        <f t="shared" si="27"/>
        <v>268.1675</v>
      </c>
      <c r="L138" s="69">
        <v>1</v>
      </c>
      <c r="M138" s="69">
        <v>268.1675</v>
      </c>
      <c r="N138" s="16" t="s">
        <v>462</v>
      </c>
      <c r="O138" s="15">
        <v>45342</v>
      </c>
      <c r="P138" s="49" t="s">
        <v>463</v>
      </c>
      <c r="Q138" s="69">
        <v>268.1675</v>
      </c>
      <c r="R138" s="23">
        <f t="shared" si="25"/>
        <v>1</v>
      </c>
      <c r="S138" s="69">
        <v>268.1675</v>
      </c>
      <c r="T138" s="57">
        <v>45342</v>
      </c>
      <c r="U138" s="69"/>
    </row>
    <row r="139" spans="1:21" ht="129">
      <c r="A139" s="18">
        <f t="shared" si="18"/>
        <v>134</v>
      </c>
      <c r="B139" s="18" t="s">
        <v>180</v>
      </c>
      <c r="C139" s="60" t="s">
        <v>464</v>
      </c>
      <c r="D139" s="40" t="s">
        <v>36</v>
      </c>
      <c r="E139" s="23" t="s">
        <v>175</v>
      </c>
      <c r="F139" s="17" t="s">
        <v>407</v>
      </c>
      <c r="G139" s="18" t="s">
        <v>37</v>
      </c>
      <c r="H139" s="69">
        <f t="shared" si="26"/>
        <v>145.66</v>
      </c>
      <c r="I139" s="69">
        <v>8</v>
      </c>
      <c r="J139" s="69">
        <v>1165.28</v>
      </c>
      <c r="K139" s="69">
        <f t="shared" si="27"/>
        <v>145.66</v>
      </c>
      <c r="L139" s="69">
        <v>8</v>
      </c>
      <c r="M139" s="69">
        <v>1165.28</v>
      </c>
      <c r="N139" s="16" t="s">
        <v>465</v>
      </c>
      <c r="O139" s="15">
        <v>45343</v>
      </c>
      <c r="P139" s="49" t="s">
        <v>466</v>
      </c>
      <c r="Q139" s="69">
        <f>S139/R139</f>
        <v>145.65</v>
      </c>
      <c r="R139" s="69">
        <f t="shared" si="25"/>
        <v>8</v>
      </c>
      <c r="S139" s="69">
        <v>1165.2</v>
      </c>
      <c r="T139" s="57">
        <v>45371</v>
      </c>
      <c r="U139" s="69"/>
    </row>
    <row r="140" spans="1:21" ht="78.75">
      <c r="A140" s="18">
        <f t="shared" si="18"/>
        <v>135</v>
      </c>
      <c r="B140" s="18" t="s">
        <v>84</v>
      </c>
      <c r="C140" s="60" t="s">
        <v>467</v>
      </c>
      <c r="D140" s="40" t="s">
        <v>36</v>
      </c>
      <c r="E140" s="23" t="s">
        <v>175</v>
      </c>
      <c r="F140" s="17" t="s">
        <v>560</v>
      </c>
      <c r="G140" s="18" t="s">
        <v>84</v>
      </c>
      <c r="H140" s="69">
        <f t="shared" si="26"/>
        <v>346.58</v>
      </c>
      <c r="I140" s="69">
        <v>1</v>
      </c>
      <c r="J140" s="69">
        <v>346.58</v>
      </c>
      <c r="K140" s="69">
        <f t="shared" si="27"/>
        <v>346.58</v>
      </c>
      <c r="L140" s="69">
        <v>1</v>
      </c>
      <c r="M140" s="69">
        <v>346.58</v>
      </c>
      <c r="N140" s="16" t="s">
        <v>468</v>
      </c>
      <c r="O140" s="15">
        <v>45343</v>
      </c>
      <c r="P140" s="49" t="s">
        <v>469</v>
      </c>
      <c r="Q140" s="23">
        <f>S140/R140</f>
        <v>346.58</v>
      </c>
      <c r="R140" s="23">
        <f t="shared" si="25"/>
        <v>1</v>
      </c>
      <c r="S140" s="23">
        <v>346.58</v>
      </c>
      <c r="T140" s="57">
        <v>45343</v>
      </c>
      <c r="U140" s="69"/>
    </row>
    <row r="141" spans="1:21" ht="144" customHeight="1">
      <c r="A141" s="18">
        <f t="shared" si="18"/>
        <v>136</v>
      </c>
      <c r="B141" s="18" t="s">
        <v>84</v>
      </c>
      <c r="C141" s="60" t="s">
        <v>470</v>
      </c>
      <c r="D141" s="40" t="s">
        <v>36</v>
      </c>
      <c r="E141" s="23" t="s">
        <v>175</v>
      </c>
      <c r="F141" s="17" t="s">
        <v>560</v>
      </c>
      <c r="G141" s="18" t="s">
        <v>84</v>
      </c>
      <c r="H141" s="69">
        <f t="shared" si="26"/>
        <v>988.03708</v>
      </c>
      <c r="I141" s="69">
        <v>1</v>
      </c>
      <c r="J141" s="69">
        <v>988.03708</v>
      </c>
      <c r="K141" s="69">
        <f t="shared" si="27"/>
        <v>988.03708</v>
      </c>
      <c r="L141" s="69">
        <v>1</v>
      </c>
      <c r="M141" s="69">
        <v>988.03708</v>
      </c>
      <c r="N141" s="16" t="s">
        <v>471</v>
      </c>
      <c r="O141" s="15">
        <v>45343</v>
      </c>
      <c r="P141" s="49" t="s">
        <v>472</v>
      </c>
      <c r="Q141" s="69">
        <v>988.03708</v>
      </c>
      <c r="R141" s="23">
        <f t="shared" si="25"/>
        <v>1</v>
      </c>
      <c r="S141" s="69">
        <v>988.03708</v>
      </c>
      <c r="T141" s="57">
        <v>45343</v>
      </c>
      <c r="U141" s="69"/>
    </row>
    <row r="142" spans="1:21" ht="129">
      <c r="A142" s="18">
        <f t="shared" si="18"/>
        <v>137</v>
      </c>
      <c r="B142" s="18" t="s">
        <v>84</v>
      </c>
      <c r="C142" s="60" t="s">
        <v>473</v>
      </c>
      <c r="D142" s="40" t="s">
        <v>489</v>
      </c>
      <c r="E142" s="23" t="s">
        <v>175</v>
      </c>
      <c r="F142" s="17" t="s">
        <v>407</v>
      </c>
      <c r="G142" s="18" t="s">
        <v>84</v>
      </c>
      <c r="H142" s="69">
        <v>260.668</v>
      </c>
      <c r="I142" s="69">
        <v>1</v>
      </c>
      <c r="J142" s="69">
        <v>260.668</v>
      </c>
      <c r="K142" s="69">
        <v>260.668</v>
      </c>
      <c r="L142" s="69">
        <v>1</v>
      </c>
      <c r="M142" s="69">
        <v>260.668</v>
      </c>
      <c r="N142" s="16" t="s">
        <v>475</v>
      </c>
      <c r="O142" s="15">
        <v>45343</v>
      </c>
      <c r="P142" s="49" t="s">
        <v>474</v>
      </c>
      <c r="Q142" s="69">
        <v>260.668</v>
      </c>
      <c r="R142" s="23">
        <f t="shared" si="25"/>
        <v>1</v>
      </c>
      <c r="S142" s="69">
        <v>260.668</v>
      </c>
      <c r="T142" s="57">
        <v>45343</v>
      </c>
      <c r="U142" s="69"/>
    </row>
    <row r="143" spans="1:21" ht="129">
      <c r="A143" s="18">
        <f t="shared" si="18"/>
        <v>138</v>
      </c>
      <c r="B143" s="18" t="s">
        <v>84</v>
      </c>
      <c r="C143" s="60" t="s">
        <v>476</v>
      </c>
      <c r="D143" s="40" t="s">
        <v>36</v>
      </c>
      <c r="E143" s="23" t="s">
        <v>175</v>
      </c>
      <c r="F143" s="17" t="s">
        <v>407</v>
      </c>
      <c r="G143" s="18" t="s">
        <v>84</v>
      </c>
      <c r="H143" s="69">
        <v>260.668</v>
      </c>
      <c r="I143" s="69">
        <v>1</v>
      </c>
      <c r="J143" s="69">
        <v>260.668</v>
      </c>
      <c r="K143" s="69">
        <f t="shared" si="27"/>
        <v>260.668</v>
      </c>
      <c r="L143" s="69">
        <v>1</v>
      </c>
      <c r="M143" s="69">
        <v>260.668</v>
      </c>
      <c r="N143" s="16" t="s">
        <v>477</v>
      </c>
      <c r="O143" s="15">
        <v>45343</v>
      </c>
      <c r="P143" s="49" t="s">
        <v>478</v>
      </c>
      <c r="Q143" s="69">
        <v>260.668</v>
      </c>
      <c r="R143" s="23">
        <f t="shared" si="25"/>
        <v>1</v>
      </c>
      <c r="S143" s="69">
        <v>260.668</v>
      </c>
      <c r="T143" s="57">
        <v>45343</v>
      </c>
      <c r="U143" s="69"/>
    </row>
    <row r="144" spans="1:21" ht="129">
      <c r="A144" s="18">
        <f t="shared" si="18"/>
        <v>139</v>
      </c>
      <c r="B144" s="18" t="s">
        <v>84</v>
      </c>
      <c r="C144" s="60" t="s">
        <v>479</v>
      </c>
      <c r="D144" s="40" t="s">
        <v>36</v>
      </c>
      <c r="E144" s="23" t="s">
        <v>175</v>
      </c>
      <c r="F144" s="17" t="s">
        <v>407</v>
      </c>
      <c r="G144" s="18" t="s">
        <v>84</v>
      </c>
      <c r="H144" s="69">
        <f t="shared" si="26"/>
        <v>260.668</v>
      </c>
      <c r="I144" s="69">
        <v>1</v>
      </c>
      <c r="J144" s="69">
        <v>260.668</v>
      </c>
      <c r="K144" s="69">
        <f t="shared" si="27"/>
        <v>260.668</v>
      </c>
      <c r="L144" s="69">
        <v>1</v>
      </c>
      <c r="M144" s="69">
        <v>260.668</v>
      </c>
      <c r="N144" s="16" t="s">
        <v>480</v>
      </c>
      <c r="O144" s="15">
        <v>45343</v>
      </c>
      <c r="P144" s="49" t="s">
        <v>481</v>
      </c>
      <c r="Q144" s="69">
        <v>260.668</v>
      </c>
      <c r="R144" s="23">
        <f t="shared" si="25"/>
        <v>1</v>
      </c>
      <c r="S144" s="69">
        <v>260.668</v>
      </c>
      <c r="T144" s="57">
        <v>45343</v>
      </c>
      <c r="U144" s="69"/>
    </row>
    <row r="145" spans="1:21" ht="306.75" customHeight="1">
      <c r="A145" s="18">
        <f t="shared" si="18"/>
        <v>140</v>
      </c>
      <c r="B145" s="18" t="s">
        <v>180</v>
      </c>
      <c r="C145" s="60" t="s">
        <v>482</v>
      </c>
      <c r="D145" s="40" t="s">
        <v>36</v>
      </c>
      <c r="E145" s="59" t="s">
        <v>483</v>
      </c>
      <c r="F145" s="17" t="s">
        <v>484</v>
      </c>
      <c r="G145" s="18" t="s">
        <v>37</v>
      </c>
      <c r="H145" s="69">
        <f t="shared" si="26"/>
        <v>0.19887828162291168</v>
      </c>
      <c r="I145" s="69">
        <v>4190</v>
      </c>
      <c r="J145" s="69">
        <v>833.3</v>
      </c>
      <c r="K145" s="69">
        <f t="shared" si="27"/>
        <v>0.19887828162291168</v>
      </c>
      <c r="L145" s="69">
        <v>4190</v>
      </c>
      <c r="M145" s="69">
        <v>833.3</v>
      </c>
      <c r="N145" s="16" t="s">
        <v>485</v>
      </c>
      <c r="O145" s="15">
        <v>45343</v>
      </c>
      <c r="P145" s="49" t="s">
        <v>486</v>
      </c>
      <c r="Q145" s="23">
        <f>S145/R145</f>
        <v>0.19887828162291168</v>
      </c>
      <c r="R145" s="23">
        <v>4190</v>
      </c>
      <c r="S145" s="88">
        <v>833.3</v>
      </c>
      <c r="T145" s="76">
        <v>45342</v>
      </c>
      <c r="U145" s="69"/>
    </row>
    <row r="146" spans="1:21" ht="129">
      <c r="A146" s="18">
        <v>141</v>
      </c>
      <c r="B146" s="18" t="s">
        <v>84</v>
      </c>
      <c r="C146" s="60" t="s">
        <v>461</v>
      </c>
      <c r="D146" s="40" t="s">
        <v>489</v>
      </c>
      <c r="E146" s="23" t="s">
        <v>175</v>
      </c>
      <c r="F146" s="17" t="s">
        <v>407</v>
      </c>
      <c r="G146" s="18" t="s">
        <v>84</v>
      </c>
      <c r="H146" s="69">
        <f t="shared" si="26"/>
        <v>260.6675</v>
      </c>
      <c r="I146" s="69">
        <v>1</v>
      </c>
      <c r="J146" s="69">
        <v>260.6675</v>
      </c>
      <c r="K146" s="69">
        <f t="shared" si="27"/>
        <v>260.6675</v>
      </c>
      <c r="L146" s="69">
        <v>1</v>
      </c>
      <c r="M146" s="69">
        <v>260.6675</v>
      </c>
      <c r="N146" s="64" t="s">
        <v>462</v>
      </c>
      <c r="O146" s="82">
        <v>45344</v>
      </c>
      <c r="P146" s="49" t="s">
        <v>490</v>
      </c>
      <c r="Q146" s="69">
        <f>S146/R146</f>
        <v>260.6675</v>
      </c>
      <c r="R146" s="69">
        <v>1</v>
      </c>
      <c r="S146" s="69">
        <v>260.6675</v>
      </c>
      <c r="T146" s="76">
        <v>45344</v>
      </c>
      <c r="U146" s="69"/>
    </row>
    <row r="147" spans="1:21" ht="129">
      <c r="A147" s="18">
        <v>142</v>
      </c>
      <c r="B147" s="18" t="s">
        <v>84</v>
      </c>
      <c r="C147" s="60" t="s">
        <v>458</v>
      </c>
      <c r="D147" s="40" t="s">
        <v>489</v>
      </c>
      <c r="E147" s="23" t="s">
        <v>175</v>
      </c>
      <c r="F147" s="17" t="s">
        <v>407</v>
      </c>
      <c r="G147" s="18" t="s">
        <v>84</v>
      </c>
      <c r="H147" s="69">
        <v>260.6675</v>
      </c>
      <c r="I147" s="9">
        <v>1</v>
      </c>
      <c r="J147" s="66">
        <v>260.6675</v>
      </c>
      <c r="K147" s="66">
        <v>260.6675</v>
      </c>
      <c r="L147" s="66">
        <v>1</v>
      </c>
      <c r="M147" s="67">
        <v>260.6675</v>
      </c>
      <c r="N147" s="56" t="s">
        <v>460</v>
      </c>
      <c r="O147" s="82">
        <v>45344</v>
      </c>
      <c r="P147" s="49" t="s">
        <v>459</v>
      </c>
      <c r="Q147" s="69">
        <v>260.6675</v>
      </c>
      <c r="R147" s="69">
        <v>1</v>
      </c>
      <c r="S147" s="69">
        <v>260.6675</v>
      </c>
      <c r="T147" s="76">
        <v>45344</v>
      </c>
      <c r="U147" s="69"/>
    </row>
    <row r="148" spans="1:21" ht="129">
      <c r="A148" s="18">
        <v>143</v>
      </c>
      <c r="B148" s="18" t="s">
        <v>84</v>
      </c>
      <c r="C148" s="60" t="s">
        <v>455</v>
      </c>
      <c r="D148" s="40" t="s">
        <v>489</v>
      </c>
      <c r="E148" s="23" t="s">
        <v>175</v>
      </c>
      <c r="F148" s="17" t="s">
        <v>407</v>
      </c>
      <c r="G148" s="18" t="s">
        <v>84</v>
      </c>
      <c r="H148" s="9">
        <v>260.6675</v>
      </c>
      <c r="I148" s="83">
        <v>1</v>
      </c>
      <c r="J148" s="66">
        <v>260.6675</v>
      </c>
      <c r="K148" s="66">
        <v>260.6675</v>
      </c>
      <c r="L148" s="66">
        <v>1</v>
      </c>
      <c r="M148" s="67">
        <v>260.6675</v>
      </c>
      <c r="N148" s="56" t="s">
        <v>456</v>
      </c>
      <c r="O148" s="82">
        <v>45344</v>
      </c>
      <c r="P148" s="49" t="s">
        <v>457</v>
      </c>
      <c r="Q148" s="69">
        <v>260.6675</v>
      </c>
      <c r="R148" s="69">
        <v>1</v>
      </c>
      <c r="S148" s="69">
        <v>260.6675</v>
      </c>
      <c r="T148" s="76">
        <v>45344</v>
      </c>
      <c r="U148" s="69"/>
    </row>
    <row r="149" spans="1:21" ht="129">
      <c r="A149" s="18">
        <v>144</v>
      </c>
      <c r="B149" s="18" t="s">
        <v>84</v>
      </c>
      <c r="C149" s="60" t="s">
        <v>491</v>
      </c>
      <c r="D149" s="40" t="s">
        <v>489</v>
      </c>
      <c r="E149" s="23" t="s">
        <v>175</v>
      </c>
      <c r="F149" s="17" t="s">
        <v>407</v>
      </c>
      <c r="G149" s="18" t="s">
        <v>84</v>
      </c>
      <c r="H149" s="66">
        <v>260.6675</v>
      </c>
      <c r="I149" s="83">
        <v>1</v>
      </c>
      <c r="J149" s="66">
        <v>260.6675</v>
      </c>
      <c r="K149" s="66">
        <v>260.6675</v>
      </c>
      <c r="L149" s="66">
        <v>1</v>
      </c>
      <c r="M149" s="70">
        <v>260.6675</v>
      </c>
      <c r="N149" s="56" t="s">
        <v>492</v>
      </c>
      <c r="O149" s="82">
        <v>45345</v>
      </c>
      <c r="P149" s="49" t="s">
        <v>493</v>
      </c>
      <c r="Q149" s="69">
        <v>260.6675</v>
      </c>
      <c r="R149" s="69">
        <v>1</v>
      </c>
      <c r="S149" s="69">
        <v>260.6675</v>
      </c>
      <c r="T149" s="76">
        <v>45345</v>
      </c>
      <c r="U149" s="69"/>
    </row>
    <row r="150" spans="1:21" ht="96.75">
      <c r="A150" s="18">
        <v>145</v>
      </c>
      <c r="B150" s="18" t="s">
        <v>84</v>
      </c>
      <c r="C150" s="60" t="s">
        <v>494</v>
      </c>
      <c r="D150" s="40" t="s">
        <v>36</v>
      </c>
      <c r="E150" s="23" t="s">
        <v>175</v>
      </c>
      <c r="F150" s="17" t="s">
        <v>154</v>
      </c>
      <c r="G150" s="18" t="s">
        <v>84</v>
      </c>
      <c r="H150" s="69">
        <f>J150/I150</f>
        <v>397.77196428571426</v>
      </c>
      <c r="I150" s="72">
        <v>14</v>
      </c>
      <c r="J150" s="71">
        <v>5568.8075</v>
      </c>
      <c r="K150" s="69">
        <f>M150/L150</f>
        <v>397.77196428571426</v>
      </c>
      <c r="L150" s="72">
        <v>14</v>
      </c>
      <c r="M150" s="71">
        <v>5568.8075</v>
      </c>
      <c r="N150" s="56" t="s">
        <v>495</v>
      </c>
      <c r="O150" s="82">
        <v>45345</v>
      </c>
      <c r="P150" s="49" t="s">
        <v>496</v>
      </c>
      <c r="Q150" s="69">
        <f>S150/R150</f>
        <v>397.7692</v>
      </c>
      <c r="R150" s="69">
        <v>14</v>
      </c>
      <c r="S150" s="89">
        <v>5568.7688</v>
      </c>
      <c r="T150" s="15">
        <v>45373</v>
      </c>
      <c r="U150" s="69"/>
    </row>
    <row r="151" spans="1:21" ht="105">
      <c r="A151" s="18">
        <v>146</v>
      </c>
      <c r="B151" s="18" t="s">
        <v>84</v>
      </c>
      <c r="C151" s="60" t="s">
        <v>497</v>
      </c>
      <c r="D151" s="40" t="s">
        <v>36</v>
      </c>
      <c r="E151" s="23" t="s">
        <v>175</v>
      </c>
      <c r="F151" s="17" t="s">
        <v>154</v>
      </c>
      <c r="G151" s="18" t="s">
        <v>84</v>
      </c>
      <c r="H151" s="75">
        <f>J151/I151</f>
        <v>288.5794666666667</v>
      </c>
      <c r="I151" s="75">
        <v>15</v>
      </c>
      <c r="J151" s="75">
        <v>4328.692</v>
      </c>
      <c r="K151" s="75">
        <f>M151/L151</f>
        <v>288.5794666666667</v>
      </c>
      <c r="L151" s="75">
        <v>15</v>
      </c>
      <c r="M151" s="75">
        <v>4328.692</v>
      </c>
      <c r="N151" s="56" t="s">
        <v>498</v>
      </c>
      <c r="O151" s="82">
        <v>45345</v>
      </c>
      <c r="P151" s="49" t="s">
        <v>499</v>
      </c>
      <c r="Q151" s="75">
        <f>S151/R151</f>
        <v>288.5785266666666</v>
      </c>
      <c r="R151" s="69">
        <v>15</v>
      </c>
      <c r="S151" s="89">
        <v>4328.6779</v>
      </c>
      <c r="T151" s="15">
        <v>45373</v>
      </c>
      <c r="U151" s="69"/>
    </row>
    <row r="152" spans="1:21" ht="96.75">
      <c r="A152" s="18">
        <v>147</v>
      </c>
      <c r="B152" s="99" t="s">
        <v>84</v>
      </c>
      <c r="C152" s="81" t="s">
        <v>500</v>
      </c>
      <c r="D152" s="40" t="s">
        <v>36</v>
      </c>
      <c r="E152" s="23" t="s">
        <v>175</v>
      </c>
      <c r="F152" s="17" t="s">
        <v>154</v>
      </c>
      <c r="G152" s="18" t="s">
        <v>84</v>
      </c>
      <c r="H152" s="75">
        <f>J152/I152</f>
        <v>2043.97646666</v>
      </c>
      <c r="I152" s="69">
        <v>5</v>
      </c>
      <c r="J152" s="69">
        <v>10219.8823333</v>
      </c>
      <c r="K152" s="75">
        <f>M152/L152</f>
        <v>2043.976466</v>
      </c>
      <c r="L152" s="69">
        <v>5</v>
      </c>
      <c r="M152" s="69">
        <v>10219.88233</v>
      </c>
      <c r="N152" s="56" t="s">
        <v>501</v>
      </c>
      <c r="O152" s="82">
        <v>45345</v>
      </c>
      <c r="P152" s="49" t="s">
        <v>502</v>
      </c>
      <c r="Q152" s="69">
        <f>S152/R152</f>
        <v>2043.9722000000002</v>
      </c>
      <c r="R152" s="69">
        <v>5</v>
      </c>
      <c r="S152" s="89">
        <v>10219.861</v>
      </c>
      <c r="T152" s="15">
        <v>45373</v>
      </c>
      <c r="U152" s="69"/>
    </row>
    <row r="153" spans="1:21" ht="96.75">
      <c r="A153" s="18">
        <v>148</v>
      </c>
      <c r="B153" s="18" t="s">
        <v>84</v>
      </c>
      <c r="C153" s="60" t="s">
        <v>503</v>
      </c>
      <c r="D153" s="40" t="s">
        <v>36</v>
      </c>
      <c r="E153" s="23" t="s">
        <v>175</v>
      </c>
      <c r="F153" s="17" t="s">
        <v>154</v>
      </c>
      <c r="G153" s="18" t="s">
        <v>84</v>
      </c>
      <c r="H153" s="69">
        <f>J153/I153</f>
        <v>718.5935952371428</v>
      </c>
      <c r="I153" s="69">
        <v>7</v>
      </c>
      <c r="J153" s="69">
        <v>5030.15516666</v>
      </c>
      <c r="K153" s="69">
        <f>M153/L153</f>
        <v>718.5935952371428</v>
      </c>
      <c r="L153" s="69">
        <v>7</v>
      </c>
      <c r="M153" s="69">
        <v>5030.15516666</v>
      </c>
      <c r="N153" s="56" t="s">
        <v>504</v>
      </c>
      <c r="O153" s="82">
        <v>45345</v>
      </c>
      <c r="P153" s="49" t="s">
        <v>505</v>
      </c>
      <c r="Q153" s="69"/>
      <c r="R153" s="69"/>
      <c r="S153" s="89"/>
      <c r="T153" s="15"/>
      <c r="U153" s="15" t="s">
        <v>727</v>
      </c>
    </row>
    <row r="154" spans="1:21" ht="129">
      <c r="A154" s="18">
        <v>149</v>
      </c>
      <c r="B154" s="18" t="s">
        <v>84</v>
      </c>
      <c r="C154" s="60" t="s">
        <v>506</v>
      </c>
      <c r="D154" s="40" t="s">
        <v>489</v>
      </c>
      <c r="E154" s="23" t="s">
        <v>175</v>
      </c>
      <c r="F154" s="17" t="s">
        <v>407</v>
      </c>
      <c r="G154" s="18" t="s">
        <v>84</v>
      </c>
      <c r="H154" s="69">
        <v>260.6675</v>
      </c>
      <c r="I154" s="69">
        <v>1</v>
      </c>
      <c r="J154" s="69">
        <v>260.6675</v>
      </c>
      <c r="K154" s="69">
        <v>260.6675</v>
      </c>
      <c r="L154" s="69">
        <v>1</v>
      </c>
      <c r="M154" s="69">
        <v>260.6675</v>
      </c>
      <c r="N154" s="56" t="s">
        <v>508</v>
      </c>
      <c r="O154" s="82">
        <v>45345</v>
      </c>
      <c r="P154" s="49" t="s">
        <v>509</v>
      </c>
      <c r="Q154" s="69">
        <v>260.6675</v>
      </c>
      <c r="R154" s="69">
        <v>1</v>
      </c>
      <c r="S154" s="69">
        <v>260.6675</v>
      </c>
      <c r="T154" s="76">
        <v>45345</v>
      </c>
      <c r="U154" s="69"/>
    </row>
    <row r="155" spans="1:21" ht="129">
      <c r="A155" s="18">
        <v>150</v>
      </c>
      <c r="B155" s="18" t="s">
        <v>84</v>
      </c>
      <c r="C155" s="60" t="s">
        <v>507</v>
      </c>
      <c r="D155" s="40" t="s">
        <v>489</v>
      </c>
      <c r="E155" s="23" t="s">
        <v>175</v>
      </c>
      <c r="F155" s="17" t="s">
        <v>407</v>
      </c>
      <c r="G155" s="18" t="s">
        <v>84</v>
      </c>
      <c r="H155" s="69">
        <f>J155/I155</f>
        <v>260.6675</v>
      </c>
      <c r="I155" s="69">
        <v>1</v>
      </c>
      <c r="J155" s="69">
        <v>260.6675</v>
      </c>
      <c r="K155" s="69">
        <v>260.6675</v>
      </c>
      <c r="L155" s="69">
        <v>1</v>
      </c>
      <c r="M155" s="69">
        <v>260.6675</v>
      </c>
      <c r="N155" s="56" t="s">
        <v>510</v>
      </c>
      <c r="O155" s="76">
        <v>45345</v>
      </c>
      <c r="P155" s="49" t="s">
        <v>511</v>
      </c>
      <c r="Q155" s="69">
        <v>260.6675</v>
      </c>
      <c r="R155" s="69">
        <v>1</v>
      </c>
      <c r="S155" s="69">
        <v>260.6675</v>
      </c>
      <c r="T155" s="76">
        <v>45345</v>
      </c>
      <c r="U155" s="69"/>
    </row>
    <row r="156" spans="1:21" ht="96.75">
      <c r="A156" s="18">
        <v>151</v>
      </c>
      <c r="B156" s="18" t="s">
        <v>84</v>
      </c>
      <c r="C156" s="60" t="s">
        <v>512</v>
      </c>
      <c r="D156" s="53" t="s">
        <v>36</v>
      </c>
      <c r="E156" s="54" t="s">
        <v>175</v>
      </c>
      <c r="F156" s="17" t="s">
        <v>154</v>
      </c>
      <c r="G156" s="18" t="s">
        <v>84</v>
      </c>
      <c r="H156" s="84">
        <f>J156/I156</f>
        <v>269.10473333333334</v>
      </c>
      <c r="I156" s="84">
        <v>15</v>
      </c>
      <c r="J156" s="84">
        <v>4036.571</v>
      </c>
      <c r="K156" s="84">
        <f>H156</f>
        <v>269.10473333333334</v>
      </c>
      <c r="L156" s="84">
        <v>15</v>
      </c>
      <c r="M156" s="84">
        <f>K156</f>
        <v>269.10473333333334</v>
      </c>
      <c r="N156" s="56" t="s">
        <v>513</v>
      </c>
      <c r="O156" s="76">
        <v>45345</v>
      </c>
      <c r="P156" s="86" t="s">
        <v>514</v>
      </c>
      <c r="Q156" s="69">
        <f>S156/R156</f>
        <v>269.104</v>
      </c>
      <c r="R156" s="69">
        <v>15</v>
      </c>
      <c r="S156" s="89">
        <v>4036.56</v>
      </c>
      <c r="T156" s="15">
        <v>45376</v>
      </c>
      <c r="U156" s="69"/>
    </row>
    <row r="157" spans="1:21" ht="32.25">
      <c r="A157" s="18">
        <v>152</v>
      </c>
      <c r="B157" s="18" t="s">
        <v>180</v>
      </c>
      <c r="C157" s="60" t="s">
        <v>599</v>
      </c>
      <c r="D157" s="40" t="s">
        <v>36</v>
      </c>
      <c r="E157" s="23" t="s">
        <v>539</v>
      </c>
      <c r="F157" s="17" t="s">
        <v>600</v>
      </c>
      <c r="G157" s="18" t="s">
        <v>37</v>
      </c>
      <c r="H157" s="69">
        <f>J157/I157</f>
        <v>10.415000000000001</v>
      </c>
      <c r="I157" s="69">
        <v>42</v>
      </c>
      <c r="J157" s="84">
        <v>437.43</v>
      </c>
      <c r="K157" s="84">
        <f>M157/L157</f>
        <v>10.415000000000001</v>
      </c>
      <c r="L157" s="84">
        <v>42</v>
      </c>
      <c r="M157" s="84">
        <v>437.43</v>
      </c>
      <c r="N157" s="56" t="s">
        <v>601</v>
      </c>
      <c r="O157" s="76">
        <v>45345</v>
      </c>
      <c r="P157" s="86" t="s">
        <v>602</v>
      </c>
      <c r="Q157" s="69">
        <f>S157/R157</f>
        <v>10.41</v>
      </c>
      <c r="R157" s="69">
        <v>42</v>
      </c>
      <c r="S157" s="89">
        <v>437.22</v>
      </c>
      <c r="T157" s="15">
        <v>45372</v>
      </c>
      <c r="U157" s="69"/>
    </row>
    <row r="158" spans="1:21" ht="46.5">
      <c r="A158" s="18">
        <v>153</v>
      </c>
      <c r="B158" s="18" t="s">
        <v>180</v>
      </c>
      <c r="C158" s="81" t="s">
        <v>137</v>
      </c>
      <c r="D158" s="98" t="s">
        <v>36</v>
      </c>
      <c r="E158" s="97" t="s">
        <v>539</v>
      </c>
      <c r="F158" s="17" t="s">
        <v>603</v>
      </c>
      <c r="G158" s="18" t="s">
        <v>73</v>
      </c>
      <c r="H158" s="95">
        <f>J158/I158</f>
        <v>0.014222896381339922</v>
      </c>
      <c r="I158" s="95">
        <v>68810</v>
      </c>
      <c r="J158" s="84">
        <v>978.6775</v>
      </c>
      <c r="K158" s="84">
        <f>M158/L158</f>
        <v>0.014222896381339922</v>
      </c>
      <c r="L158" s="84">
        <v>68810</v>
      </c>
      <c r="M158" s="84">
        <v>978.6775</v>
      </c>
      <c r="N158" s="56" t="s">
        <v>604</v>
      </c>
      <c r="O158" s="76">
        <v>45345</v>
      </c>
      <c r="P158" s="86" t="s">
        <v>605</v>
      </c>
      <c r="Q158" s="69">
        <f>S158/R158</f>
        <v>0.013147522162476385</v>
      </c>
      <c r="R158" s="69">
        <v>68810</v>
      </c>
      <c r="S158" s="89">
        <v>904.681</v>
      </c>
      <c r="T158" s="15" t="s">
        <v>115</v>
      </c>
      <c r="U158" s="69"/>
    </row>
    <row r="159" spans="1:21" ht="129">
      <c r="A159" s="18">
        <v>154</v>
      </c>
      <c r="B159" s="18" t="s">
        <v>84</v>
      </c>
      <c r="C159" s="60" t="s">
        <v>515</v>
      </c>
      <c r="D159" s="40" t="s">
        <v>489</v>
      </c>
      <c r="E159" s="54" t="s">
        <v>175</v>
      </c>
      <c r="F159" s="17" t="s">
        <v>407</v>
      </c>
      <c r="G159" s="18" t="s">
        <v>84</v>
      </c>
      <c r="H159" s="69">
        <v>260.6675</v>
      </c>
      <c r="I159" s="69">
        <v>1</v>
      </c>
      <c r="J159" s="69">
        <v>260.6675</v>
      </c>
      <c r="K159" s="69">
        <v>260.6675</v>
      </c>
      <c r="L159" s="69">
        <v>1</v>
      </c>
      <c r="M159" s="69">
        <v>260.6675</v>
      </c>
      <c r="N159" s="16" t="s">
        <v>519</v>
      </c>
      <c r="O159" s="76">
        <v>45348</v>
      </c>
      <c r="P159" s="86" t="s">
        <v>520</v>
      </c>
      <c r="Q159" s="69">
        <v>260.6675</v>
      </c>
      <c r="R159" s="69">
        <v>1</v>
      </c>
      <c r="S159" s="89">
        <v>260.6675</v>
      </c>
      <c r="T159" s="76">
        <v>45348</v>
      </c>
      <c r="U159" s="69"/>
    </row>
    <row r="160" spans="1:21" ht="129">
      <c r="A160" s="18">
        <v>155</v>
      </c>
      <c r="B160" s="18" t="s">
        <v>84</v>
      </c>
      <c r="C160" s="60" t="s">
        <v>516</v>
      </c>
      <c r="D160" s="40" t="s">
        <v>489</v>
      </c>
      <c r="E160" s="23" t="s">
        <v>175</v>
      </c>
      <c r="F160" s="17" t="s">
        <v>407</v>
      </c>
      <c r="G160" s="18" t="s">
        <v>84</v>
      </c>
      <c r="H160" s="69">
        <v>260.6675</v>
      </c>
      <c r="I160" s="69">
        <v>1</v>
      </c>
      <c r="J160" s="69">
        <v>260.6675</v>
      </c>
      <c r="K160" s="69">
        <v>260.6675</v>
      </c>
      <c r="L160" s="69">
        <v>1</v>
      </c>
      <c r="M160" s="69">
        <v>260.6675</v>
      </c>
      <c r="N160" s="16" t="s">
        <v>521</v>
      </c>
      <c r="O160" s="76">
        <v>45348</v>
      </c>
      <c r="P160" s="86" t="s">
        <v>522</v>
      </c>
      <c r="Q160" s="69">
        <v>260.6675</v>
      </c>
      <c r="R160" s="69">
        <v>1</v>
      </c>
      <c r="S160" s="89">
        <v>260.6675</v>
      </c>
      <c r="T160" s="76">
        <v>45348</v>
      </c>
      <c r="U160" s="69"/>
    </row>
    <row r="161" spans="1:21" ht="129">
      <c r="A161" s="18">
        <v>156</v>
      </c>
      <c r="B161" s="18" t="s">
        <v>84</v>
      </c>
      <c r="C161" s="60" t="s">
        <v>517</v>
      </c>
      <c r="D161" s="40" t="s">
        <v>489</v>
      </c>
      <c r="E161" s="23" t="s">
        <v>175</v>
      </c>
      <c r="F161" s="17" t="s">
        <v>407</v>
      </c>
      <c r="G161" s="18" t="s">
        <v>84</v>
      </c>
      <c r="H161" s="69">
        <v>260.6675</v>
      </c>
      <c r="I161" s="69">
        <v>1</v>
      </c>
      <c r="J161" s="69">
        <v>260.6675</v>
      </c>
      <c r="K161" s="69"/>
      <c r="L161" s="69">
        <v>1</v>
      </c>
      <c r="M161" s="69"/>
      <c r="N161" s="16" t="s">
        <v>523</v>
      </c>
      <c r="O161" s="76">
        <v>45348</v>
      </c>
      <c r="P161" s="86" t="s">
        <v>524</v>
      </c>
      <c r="Q161" s="69">
        <v>260.6675</v>
      </c>
      <c r="R161" s="69">
        <v>1</v>
      </c>
      <c r="S161" s="89">
        <v>260.6675</v>
      </c>
      <c r="T161" s="76">
        <v>45348</v>
      </c>
      <c r="U161" s="69"/>
    </row>
    <row r="162" spans="1:21" ht="129">
      <c r="A162" s="18">
        <v>157</v>
      </c>
      <c r="B162" s="18" t="s">
        <v>84</v>
      </c>
      <c r="C162" s="85" t="s">
        <v>518</v>
      </c>
      <c r="D162" s="53" t="s">
        <v>489</v>
      </c>
      <c r="E162" s="54" t="s">
        <v>175</v>
      </c>
      <c r="F162" s="17" t="s">
        <v>407</v>
      </c>
      <c r="G162" s="18" t="s">
        <v>84</v>
      </c>
      <c r="H162" s="84">
        <v>260.6675</v>
      </c>
      <c r="I162" s="84">
        <v>1</v>
      </c>
      <c r="J162" s="84">
        <v>260.6675</v>
      </c>
      <c r="K162" s="84">
        <v>260.6675</v>
      </c>
      <c r="L162" s="84">
        <v>1</v>
      </c>
      <c r="M162" s="84">
        <v>260.6675</v>
      </c>
      <c r="N162" s="56" t="s">
        <v>525</v>
      </c>
      <c r="O162" s="87">
        <v>45348</v>
      </c>
      <c r="P162" s="86" t="s">
        <v>526</v>
      </c>
      <c r="Q162" s="84">
        <v>260.6675</v>
      </c>
      <c r="R162" s="84">
        <v>1</v>
      </c>
      <c r="S162" s="91">
        <v>260.6675</v>
      </c>
      <c r="T162" s="76">
        <v>45348</v>
      </c>
      <c r="U162" s="69"/>
    </row>
    <row r="163" spans="1:21" ht="64.5">
      <c r="A163" s="18">
        <v>158</v>
      </c>
      <c r="B163" s="18" t="s">
        <v>180</v>
      </c>
      <c r="C163" s="85" t="s">
        <v>527</v>
      </c>
      <c r="D163" s="53" t="s">
        <v>36</v>
      </c>
      <c r="E163" s="23" t="s">
        <v>175</v>
      </c>
      <c r="F163" s="17" t="s">
        <v>251</v>
      </c>
      <c r="G163" s="18" t="s">
        <v>180</v>
      </c>
      <c r="H163" s="84">
        <f aca="true" t="shared" si="28" ref="H163:H217">J163/I163</f>
        <v>124.98454545454545</v>
      </c>
      <c r="I163" s="84">
        <v>22</v>
      </c>
      <c r="J163" s="84">
        <v>2749.66</v>
      </c>
      <c r="K163" s="84">
        <f>M163/L163</f>
        <v>124.98454545454545</v>
      </c>
      <c r="L163" s="84">
        <v>22</v>
      </c>
      <c r="M163" s="84">
        <v>2749.66</v>
      </c>
      <c r="N163" s="56" t="s">
        <v>528</v>
      </c>
      <c r="O163" s="87">
        <v>45348</v>
      </c>
      <c r="P163" s="86" t="s">
        <v>529</v>
      </c>
      <c r="Q163" s="84"/>
      <c r="R163" s="84">
        <v>6</v>
      </c>
      <c r="S163" s="91">
        <v>302.1</v>
      </c>
      <c r="T163" s="15" t="s">
        <v>115</v>
      </c>
      <c r="U163" s="103" t="s">
        <v>739</v>
      </c>
    </row>
    <row r="164" spans="1:21" ht="113.25">
      <c r="A164" s="18">
        <v>159</v>
      </c>
      <c r="B164" s="18" t="s">
        <v>180</v>
      </c>
      <c r="C164" s="60" t="s">
        <v>530</v>
      </c>
      <c r="D164" s="40" t="s">
        <v>36</v>
      </c>
      <c r="E164" s="23" t="s">
        <v>175</v>
      </c>
      <c r="F164" s="17" t="s">
        <v>544</v>
      </c>
      <c r="G164" s="18" t="s">
        <v>606</v>
      </c>
      <c r="H164" s="69">
        <f t="shared" si="28"/>
        <v>28.25575</v>
      </c>
      <c r="I164" s="69">
        <v>8</v>
      </c>
      <c r="J164" s="69">
        <v>226.046</v>
      </c>
      <c r="K164" s="69">
        <f>M164/L164</f>
        <v>28.25575</v>
      </c>
      <c r="L164" s="69">
        <v>8</v>
      </c>
      <c r="M164" s="69">
        <v>226.046</v>
      </c>
      <c r="N164" s="16" t="s">
        <v>531</v>
      </c>
      <c r="O164" s="87">
        <v>45348</v>
      </c>
      <c r="P164" s="86" t="s">
        <v>532</v>
      </c>
      <c r="Q164" s="69"/>
      <c r="R164" s="69"/>
      <c r="S164" s="89"/>
      <c r="T164" s="15"/>
      <c r="U164" s="15" t="s">
        <v>725</v>
      </c>
    </row>
    <row r="165" spans="1:21" ht="96.75">
      <c r="A165" s="18">
        <v>160</v>
      </c>
      <c r="B165" s="18" t="s">
        <v>180</v>
      </c>
      <c r="C165" s="60" t="s">
        <v>533</v>
      </c>
      <c r="D165" s="40" t="s">
        <v>489</v>
      </c>
      <c r="E165" s="23" t="s">
        <v>175</v>
      </c>
      <c r="F165" s="17" t="s">
        <v>545</v>
      </c>
      <c r="G165" s="18" t="s">
        <v>37</v>
      </c>
      <c r="H165" s="69">
        <f t="shared" si="28"/>
        <v>35</v>
      </c>
      <c r="I165" s="69">
        <v>1</v>
      </c>
      <c r="J165" s="69">
        <v>35</v>
      </c>
      <c r="K165" s="69">
        <v>35</v>
      </c>
      <c r="L165" s="69">
        <v>1</v>
      </c>
      <c r="M165" s="69">
        <v>35</v>
      </c>
      <c r="N165" s="16" t="s">
        <v>534</v>
      </c>
      <c r="O165" s="76">
        <v>45348</v>
      </c>
      <c r="P165" s="49" t="s">
        <v>535</v>
      </c>
      <c r="Q165" s="69">
        <v>35</v>
      </c>
      <c r="R165" s="69">
        <v>1</v>
      </c>
      <c r="S165" s="89">
        <v>35</v>
      </c>
      <c r="T165" s="76">
        <v>45348</v>
      </c>
      <c r="U165" s="90"/>
    </row>
    <row r="166" spans="1:21" ht="113.25">
      <c r="A166" s="18">
        <v>161</v>
      </c>
      <c r="B166" s="18" t="s">
        <v>180</v>
      </c>
      <c r="C166" s="60" t="s">
        <v>536</v>
      </c>
      <c r="D166" s="40" t="s">
        <v>36</v>
      </c>
      <c r="E166" s="23" t="s">
        <v>175</v>
      </c>
      <c r="F166" s="17" t="s">
        <v>546</v>
      </c>
      <c r="G166" s="18" t="s">
        <v>726</v>
      </c>
      <c r="H166" s="69">
        <f t="shared" si="28"/>
        <v>20.008</v>
      </c>
      <c r="I166" s="69">
        <v>8</v>
      </c>
      <c r="J166" s="69">
        <v>160.064</v>
      </c>
      <c r="K166" s="69">
        <f aca="true" t="shared" si="29" ref="K166:K179">M166/L166</f>
        <v>20.008</v>
      </c>
      <c r="L166" s="69">
        <v>8</v>
      </c>
      <c r="M166" s="69">
        <v>160.064</v>
      </c>
      <c r="N166" s="16" t="s">
        <v>609</v>
      </c>
      <c r="O166" s="76">
        <v>45348</v>
      </c>
      <c r="P166" s="49" t="s">
        <v>610</v>
      </c>
      <c r="Q166" s="69"/>
      <c r="R166" s="69"/>
      <c r="S166" s="89"/>
      <c r="T166" s="15"/>
      <c r="U166" s="15" t="s">
        <v>725</v>
      </c>
    </row>
    <row r="167" spans="1:21" ht="30.75">
      <c r="A167" s="18">
        <v>162</v>
      </c>
      <c r="B167" s="18" t="s">
        <v>180</v>
      </c>
      <c r="C167" s="60" t="s">
        <v>537</v>
      </c>
      <c r="D167" s="40" t="s">
        <v>489</v>
      </c>
      <c r="E167" s="23" t="s">
        <v>539</v>
      </c>
      <c r="F167" s="17" t="s">
        <v>547</v>
      </c>
      <c r="G167" s="18" t="s">
        <v>691</v>
      </c>
      <c r="H167" s="69">
        <f t="shared" si="28"/>
        <v>0.30642975206611567</v>
      </c>
      <c r="I167" s="69">
        <v>1210</v>
      </c>
      <c r="J167" s="69">
        <v>370.78</v>
      </c>
      <c r="K167" s="69">
        <f t="shared" si="29"/>
        <v>0.30642975206611567</v>
      </c>
      <c r="L167" s="69">
        <v>1210</v>
      </c>
      <c r="M167" s="69">
        <v>370.78</v>
      </c>
      <c r="N167" s="16" t="s">
        <v>611</v>
      </c>
      <c r="O167" s="76">
        <v>45348</v>
      </c>
      <c r="P167" s="49" t="s">
        <v>612</v>
      </c>
      <c r="Q167" s="69">
        <f>S167/R167</f>
        <v>0.30642975206611567</v>
      </c>
      <c r="R167" s="69">
        <v>1210</v>
      </c>
      <c r="S167" s="89">
        <v>370.78</v>
      </c>
      <c r="T167" s="76">
        <v>45348</v>
      </c>
      <c r="U167" s="90"/>
    </row>
    <row r="168" spans="1:21" ht="96.75">
      <c r="A168" s="18">
        <v>163</v>
      </c>
      <c r="B168" s="18" t="s">
        <v>180</v>
      </c>
      <c r="C168" s="60" t="s">
        <v>538</v>
      </c>
      <c r="D168" s="40" t="s">
        <v>36</v>
      </c>
      <c r="E168" s="23" t="s">
        <v>175</v>
      </c>
      <c r="F168" s="17" t="s">
        <v>548</v>
      </c>
      <c r="G168" s="18" t="s">
        <v>37</v>
      </c>
      <c r="H168" s="69">
        <f t="shared" si="28"/>
        <v>477.75</v>
      </c>
      <c r="I168" s="69">
        <v>1</v>
      </c>
      <c r="J168" s="69">
        <v>477.75</v>
      </c>
      <c r="K168" s="69">
        <f t="shared" si="29"/>
        <v>477.75</v>
      </c>
      <c r="L168" s="69">
        <v>1</v>
      </c>
      <c r="M168" s="69">
        <v>477.75</v>
      </c>
      <c r="N168" s="16" t="s">
        <v>613</v>
      </c>
      <c r="O168" s="76">
        <v>45348</v>
      </c>
      <c r="P168" s="49" t="s">
        <v>614</v>
      </c>
      <c r="Q168" s="69"/>
      <c r="R168" s="69"/>
      <c r="S168" s="89"/>
      <c r="T168" s="15"/>
      <c r="U168" s="15" t="s">
        <v>725</v>
      </c>
    </row>
    <row r="169" spans="1:21" ht="96.75">
      <c r="A169" s="18">
        <v>164</v>
      </c>
      <c r="B169" s="18" t="s">
        <v>180</v>
      </c>
      <c r="C169" s="85" t="s">
        <v>549</v>
      </c>
      <c r="D169" s="53" t="s">
        <v>36</v>
      </c>
      <c r="E169" s="54" t="s">
        <v>175</v>
      </c>
      <c r="F169" s="17" t="s">
        <v>550</v>
      </c>
      <c r="G169" s="18" t="s">
        <v>37</v>
      </c>
      <c r="H169" s="93">
        <f t="shared" si="28"/>
        <v>23.245</v>
      </c>
      <c r="I169" s="93">
        <v>7</v>
      </c>
      <c r="J169" s="93">
        <v>162.715</v>
      </c>
      <c r="K169" s="93">
        <f t="shared" si="29"/>
        <v>23.245</v>
      </c>
      <c r="L169" s="93">
        <v>7</v>
      </c>
      <c r="M169" s="94">
        <v>162.715</v>
      </c>
      <c r="N169" s="16" t="s">
        <v>615</v>
      </c>
      <c r="O169" s="76">
        <v>45348</v>
      </c>
      <c r="P169" s="49" t="s">
        <v>616</v>
      </c>
      <c r="Q169" s="84">
        <f>S169/R169</f>
        <v>21.10657142857143</v>
      </c>
      <c r="R169" s="84">
        <v>7</v>
      </c>
      <c r="S169" s="91">
        <v>147.746</v>
      </c>
      <c r="T169" s="15" t="s">
        <v>115</v>
      </c>
      <c r="U169" s="69"/>
    </row>
    <row r="170" spans="1:21" ht="96.75">
      <c r="A170" s="18">
        <v>165</v>
      </c>
      <c r="B170" s="18" t="s">
        <v>180</v>
      </c>
      <c r="C170" s="60" t="s">
        <v>551</v>
      </c>
      <c r="D170" s="53" t="s">
        <v>36</v>
      </c>
      <c r="E170" s="54" t="s">
        <v>175</v>
      </c>
      <c r="F170" s="17" t="s">
        <v>550</v>
      </c>
      <c r="G170" s="18" t="s">
        <v>37</v>
      </c>
      <c r="H170" s="66">
        <f t="shared" si="28"/>
        <v>205.54100000000003</v>
      </c>
      <c r="I170" s="66">
        <v>6</v>
      </c>
      <c r="J170" s="66">
        <v>1233.246</v>
      </c>
      <c r="K170" s="66">
        <f t="shared" si="29"/>
        <v>205.54100000000003</v>
      </c>
      <c r="L170" s="66">
        <v>6</v>
      </c>
      <c r="M170" s="66">
        <v>1233.246</v>
      </c>
      <c r="N170" s="16" t="s">
        <v>617</v>
      </c>
      <c r="O170" s="76">
        <v>45348</v>
      </c>
      <c r="P170" s="49" t="s">
        <v>618</v>
      </c>
      <c r="Q170" s="69">
        <f>S170/R170</f>
        <v>19.189666666666668</v>
      </c>
      <c r="R170" s="69">
        <v>6</v>
      </c>
      <c r="S170" s="89">
        <v>115.138</v>
      </c>
      <c r="T170" s="15" t="s">
        <v>115</v>
      </c>
      <c r="U170" s="69"/>
    </row>
    <row r="171" spans="1:21" ht="96.75">
      <c r="A171" s="18">
        <v>166</v>
      </c>
      <c r="B171" s="18" t="s">
        <v>180</v>
      </c>
      <c r="C171" s="85" t="s">
        <v>552</v>
      </c>
      <c r="D171" s="53" t="s">
        <v>36</v>
      </c>
      <c r="E171" s="54" t="s">
        <v>175</v>
      </c>
      <c r="F171" s="17" t="s">
        <v>550</v>
      </c>
      <c r="G171" s="18" t="s">
        <v>37</v>
      </c>
      <c r="H171" s="66">
        <f t="shared" si="28"/>
        <v>13.499</v>
      </c>
      <c r="I171" s="66">
        <v>6</v>
      </c>
      <c r="J171" s="66">
        <v>80.994</v>
      </c>
      <c r="K171" s="66">
        <f t="shared" si="29"/>
        <v>13.499</v>
      </c>
      <c r="L171" s="66">
        <v>6</v>
      </c>
      <c r="M171" s="66">
        <v>80.994</v>
      </c>
      <c r="N171" s="16" t="s">
        <v>619</v>
      </c>
      <c r="O171" s="76">
        <v>45348</v>
      </c>
      <c r="P171" s="49" t="s">
        <v>620</v>
      </c>
      <c r="Q171" s="69"/>
      <c r="R171" s="69"/>
      <c r="S171" s="89"/>
      <c r="T171" s="15"/>
      <c r="U171" s="15" t="s">
        <v>725</v>
      </c>
    </row>
    <row r="172" spans="1:21" ht="48">
      <c r="A172" s="18">
        <v>167</v>
      </c>
      <c r="B172" s="18" t="s">
        <v>180</v>
      </c>
      <c r="C172" s="60" t="s">
        <v>553</v>
      </c>
      <c r="D172" s="40" t="s">
        <v>489</v>
      </c>
      <c r="E172" s="23" t="s">
        <v>539</v>
      </c>
      <c r="F172" s="17" t="s">
        <v>554</v>
      </c>
      <c r="G172" s="18" t="s">
        <v>37</v>
      </c>
      <c r="H172" s="71">
        <f t="shared" si="28"/>
        <v>0.1666841984021305</v>
      </c>
      <c r="I172" s="72">
        <v>751</v>
      </c>
      <c r="J172" s="72">
        <v>125.179833</v>
      </c>
      <c r="K172" s="72">
        <f t="shared" si="29"/>
        <v>0.1666841984021305</v>
      </c>
      <c r="L172" s="72">
        <v>751</v>
      </c>
      <c r="M172" s="72">
        <v>125.179833</v>
      </c>
      <c r="N172" s="16" t="s">
        <v>621</v>
      </c>
      <c r="O172" s="76">
        <v>45349</v>
      </c>
      <c r="P172" s="49" t="s">
        <v>622</v>
      </c>
      <c r="Q172" s="69">
        <f>S172/R172</f>
        <v>0.1666841984021305</v>
      </c>
      <c r="R172" s="69">
        <v>751</v>
      </c>
      <c r="S172" s="72">
        <v>125.179833</v>
      </c>
      <c r="T172" s="76">
        <v>45349</v>
      </c>
      <c r="U172" s="69"/>
    </row>
    <row r="173" spans="1:21" ht="62.25">
      <c r="A173" s="18">
        <v>168</v>
      </c>
      <c r="B173" s="18" t="s">
        <v>180</v>
      </c>
      <c r="C173" s="85" t="s">
        <v>555</v>
      </c>
      <c r="D173" s="53" t="s">
        <v>36</v>
      </c>
      <c r="E173" s="54" t="s">
        <v>539</v>
      </c>
      <c r="F173" s="17" t="s">
        <v>556</v>
      </c>
      <c r="G173" s="18" t="s">
        <v>37</v>
      </c>
      <c r="H173" s="66">
        <f t="shared" si="28"/>
        <v>0.9650799382491583</v>
      </c>
      <c r="I173" s="66">
        <v>297</v>
      </c>
      <c r="J173" s="66">
        <v>286.62874166</v>
      </c>
      <c r="K173" s="66">
        <f t="shared" si="29"/>
        <v>0.9650799382491583</v>
      </c>
      <c r="L173" s="66">
        <v>297</v>
      </c>
      <c r="M173" s="66">
        <v>286.62874166</v>
      </c>
      <c r="N173" s="16" t="s">
        <v>623</v>
      </c>
      <c r="O173" s="76">
        <v>45349</v>
      </c>
      <c r="P173" s="49" t="s">
        <v>624</v>
      </c>
      <c r="Q173" s="69"/>
      <c r="R173" s="69"/>
      <c r="S173" s="89"/>
      <c r="T173" s="15"/>
      <c r="U173" s="15" t="s">
        <v>727</v>
      </c>
    </row>
    <row r="174" spans="1:21" ht="64.5">
      <c r="A174" s="18">
        <v>167</v>
      </c>
      <c r="B174" s="18" t="s">
        <v>180</v>
      </c>
      <c r="C174" s="85" t="s">
        <v>557</v>
      </c>
      <c r="D174" s="53" t="s">
        <v>36</v>
      </c>
      <c r="E174" s="54" t="s">
        <v>175</v>
      </c>
      <c r="F174" s="17" t="s">
        <v>558</v>
      </c>
      <c r="G174" s="18" t="s">
        <v>606</v>
      </c>
      <c r="H174" s="66">
        <f t="shared" si="28"/>
        <v>1614</v>
      </c>
      <c r="I174" s="66">
        <v>1</v>
      </c>
      <c r="J174" s="66">
        <v>1614</v>
      </c>
      <c r="K174" s="66">
        <f t="shared" si="29"/>
        <v>1614</v>
      </c>
      <c r="L174" s="66">
        <v>1</v>
      </c>
      <c r="M174" s="66">
        <v>1614</v>
      </c>
      <c r="N174" s="16" t="s">
        <v>625</v>
      </c>
      <c r="O174" s="76">
        <v>45350</v>
      </c>
      <c r="P174" s="49" t="s">
        <v>626</v>
      </c>
      <c r="Q174" s="69"/>
      <c r="R174" s="69">
        <v>1</v>
      </c>
      <c r="S174" s="89"/>
      <c r="T174" s="103" t="s">
        <v>728</v>
      </c>
      <c r="U174" s="90"/>
    </row>
    <row r="175" spans="1:21" ht="132">
      <c r="A175" s="18">
        <v>169</v>
      </c>
      <c r="B175" s="18" t="s">
        <v>84</v>
      </c>
      <c r="C175" s="60" t="s">
        <v>559</v>
      </c>
      <c r="D175" s="40" t="s">
        <v>489</v>
      </c>
      <c r="E175" s="23" t="s">
        <v>175</v>
      </c>
      <c r="F175" s="17" t="s">
        <v>560</v>
      </c>
      <c r="G175" s="18" t="s">
        <v>84</v>
      </c>
      <c r="H175" s="66">
        <f t="shared" si="28"/>
        <v>298.06014</v>
      </c>
      <c r="I175" s="66">
        <v>2</v>
      </c>
      <c r="J175" s="66">
        <v>596.12028</v>
      </c>
      <c r="K175" s="66">
        <f t="shared" si="29"/>
        <v>298.06014</v>
      </c>
      <c r="L175" s="66">
        <v>2</v>
      </c>
      <c r="M175" s="66">
        <v>596.12028</v>
      </c>
      <c r="N175" s="16" t="s">
        <v>627</v>
      </c>
      <c r="O175" s="76">
        <v>45351</v>
      </c>
      <c r="P175" s="49" t="s">
        <v>628</v>
      </c>
      <c r="Q175" s="69">
        <f>S175/R175</f>
        <v>298.06014</v>
      </c>
      <c r="R175" s="69">
        <v>2</v>
      </c>
      <c r="S175" s="66">
        <v>596.12028</v>
      </c>
      <c r="T175" s="76">
        <v>45351</v>
      </c>
      <c r="U175" s="90"/>
    </row>
    <row r="176" spans="1:21" ht="90" customHeight="1">
      <c r="A176" s="18">
        <v>170</v>
      </c>
      <c r="B176" s="18" t="s">
        <v>180</v>
      </c>
      <c r="C176" s="60" t="s">
        <v>561</v>
      </c>
      <c r="D176" s="53" t="s">
        <v>36</v>
      </c>
      <c r="E176" s="23" t="s">
        <v>175</v>
      </c>
      <c r="F176" s="17" t="s">
        <v>562</v>
      </c>
      <c r="G176" s="18" t="s">
        <v>37</v>
      </c>
      <c r="H176" s="92">
        <f t="shared" si="28"/>
        <v>13.270833333333334</v>
      </c>
      <c r="I176" s="92">
        <v>24</v>
      </c>
      <c r="J176" s="92">
        <v>318.5</v>
      </c>
      <c r="K176" s="92">
        <f t="shared" si="29"/>
        <v>13.270833333333334</v>
      </c>
      <c r="L176" s="69">
        <v>24</v>
      </c>
      <c r="M176" s="69">
        <v>318.5</v>
      </c>
      <c r="N176" s="16" t="s">
        <v>629</v>
      </c>
      <c r="O176" s="76">
        <v>45352</v>
      </c>
      <c r="P176" s="49" t="s">
        <v>630</v>
      </c>
      <c r="Q176" s="69"/>
      <c r="R176" s="69">
        <v>24</v>
      </c>
      <c r="S176" s="89"/>
      <c r="T176" s="15" t="s">
        <v>141</v>
      </c>
      <c r="U176" s="90"/>
    </row>
    <row r="177" spans="1:21" ht="96.75">
      <c r="A177" s="18">
        <v>171</v>
      </c>
      <c r="B177" s="18" t="s">
        <v>180</v>
      </c>
      <c r="C177" s="60" t="s">
        <v>563</v>
      </c>
      <c r="D177" s="53" t="s">
        <v>36</v>
      </c>
      <c r="E177" s="23" t="s">
        <v>175</v>
      </c>
      <c r="F177" s="17" t="s">
        <v>564</v>
      </c>
      <c r="G177" s="18" t="s">
        <v>606</v>
      </c>
      <c r="H177" s="69">
        <f t="shared" si="28"/>
        <v>28.605</v>
      </c>
      <c r="I177" s="69">
        <v>3</v>
      </c>
      <c r="J177" s="69">
        <v>85.815</v>
      </c>
      <c r="K177" s="69">
        <f t="shared" si="29"/>
        <v>28.605</v>
      </c>
      <c r="L177" s="69">
        <v>3</v>
      </c>
      <c r="M177" s="69">
        <v>85.815</v>
      </c>
      <c r="N177" s="16" t="s">
        <v>631</v>
      </c>
      <c r="O177" s="76">
        <v>45352</v>
      </c>
      <c r="P177" s="49" t="s">
        <v>632</v>
      </c>
      <c r="Q177" s="1">
        <f>S177/R177</f>
        <v>19.8</v>
      </c>
      <c r="R177" s="69">
        <v>3</v>
      </c>
      <c r="S177" s="1">
        <v>59.4</v>
      </c>
      <c r="T177" s="15" t="s">
        <v>115</v>
      </c>
      <c r="U177" s="90"/>
    </row>
    <row r="178" spans="1:21" ht="96.75">
      <c r="A178" s="18">
        <v>172</v>
      </c>
      <c r="B178" s="18" t="s">
        <v>180</v>
      </c>
      <c r="C178" s="60" t="s">
        <v>565</v>
      </c>
      <c r="D178" s="53" t="s">
        <v>36</v>
      </c>
      <c r="E178" s="23" t="s">
        <v>175</v>
      </c>
      <c r="F178" s="17" t="s">
        <v>564</v>
      </c>
      <c r="G178" s="18" t="s">
        <v>606</v>
      </c>
      <c r="H178" s="69">
        <f t="shared" si="28"/>
        <v>19.663999999999998</v>
      </c>
      <c r="I178" s="69">
        <v>3</v>
      </c>
      <c r="J178" s="69">
        <v>58.992</v>
      </c>
      <c r="K178" s="69">
        <f t="shared" si="29"/>
        <v>19.663999999999998</v>
      </c>
      <c r="L178" s="69">
        <v>3</v>
      </c>
      <c r="M178" s="69">
        <v>58.992</v>
      </c>
      <c r="N178" s="16" t="s">
        <v>633</v>
      </c>
      <c r="O178" s="76">
        <v>45352</v>
      </c>
      <c r="P178" s="49" t="s">
        <v>634</v>
      </c>
      <c r="Q178" s="69">
        <f>S178/R177</f>
        <v>19.43</v>
      </c>
      <c r="R178" s="69">
        <v>3</v>
      </c>
      <c r="S178" s="89">
        <v>58.29</v>
      </c>
      <c r="T178" s="15" t="s">
        <v>115</v>
      </c>
      <c r="U178" s="90"/>
    </row>
    <row r="179" spans="1:21" ht="113.25">
      <c r="A179" s="18">
        <v>173</v>
      </c>
      <c r="B179" s="18" t="s">
        <v>180</v>
      </c>
      <c r="C179" s="60" t="s">
        <v>566</v>
      </c>
      <c r="D179" s="53" t="s">
        <v>36</v>
      </c>
      <c r="E179" s="23" t="s">
        <v>175</v>
      </c>
      <c r="F179" s="17" t="s">
        <v>567</v>
      </c>
      <c r="G179" s="18" t="s">
        <v>606</v>
      </c>
      <c r="H179" s="69">
        <f t="shared" si="28"/>
        <v>18.733</v>
      </c>
      <c r="I179" s="69">
        <v>2</v>
      </c>
      <c r="J179" s="69">
        <v>37.466</v>
      </c>
      <c r="K179" s="69">
        <f t="shared" si="29"/>
        <v>18.733</v>
      </c>
      <c r="L179" s="69">
        <v>2</v>
      </c>
      <c r="M179" s="69">
        <v>37.466</v>
      </c>
      <c r="N179" s="16" t="s">
        <v>635</v>
      </c>
      <c r="O179" s="76">
        <v>45352</v>
      </c>
      <c r="P179" s="49" t="s">
        <v>636</v>
      </c>
      <c r="Q179" s="69"/>
      <c r="R179" s="69">
        <v>2</v>
      </c>
      <c r="S179" s="69"/>
      <c r="T179" s="15"/>
      <c r="U179" s="15" t="s">
        <v>743</v>
      </c>
    </row>
    <row r="180" spans="1:21" ht="113.25">
      <c r="A180" s="18">
        <v>174</v>
      </c>
      <c r="B180" s="18" t="s">
        <v>180</v>
      </c>
      <c r="C180" s="60" t="s">
        <v>568</v>
      </c>
      <c r="D180" s="53" t="s">
        <v>36</v>
      </c>
      <c r="E180" s="23" t="s">
        <v>175</v>
      </c>
      <c r="F180" s="17" t="s">
        <v>567</v>
      </c>
      <c r="G180" s="18" t="s">
        <v>37</v>
      </c>
      <c r="H180" s="69">
        <f t="shared" si="28"/>
        <v>103.56</v>
      </c>
      <c r="I180" s="69">
        <v>1</v>
      </c>
      <c r="J180" s="69">
        <v>103.56</v>
      </c>
      <c r="K180" s="69">
        <v>103.56</v>
      </c>
      <c r="L180" s="69">
        <v>1</v>
      </c>
      <c r="M180" s="69">
        <v>103.56</v>
      </c>
      <c r="N180" s="16" t="s">
        <v>637</v>
      </c>
      <c r="O180" s="76">
        <v>45352</v>
      </c>
      <c r="P180" s="49" t="s">
        <v>638</v>
      </c>
      <c r="Q180" s="69"/>
      <c r="R180" s="69">
        <v>1</v>
      </c>
      <c r="S180" s="69"/>
      <c r="T180" s="15"/>
      <c r="U180" s="15" t="s">
        <v>743</v>
      </c>
    </row>
    <row r="181" spans="1:21" ht="78.75">
      <c r="A181" s="18">
        <v>175</v>
      </c>
      <c r="B181" s="18" t="s">
        <v>84</v>
      </c>
      <c r="C181" s="60" t="s">
        <v>569</v>
      </c>
      <c r="D181" s="40" t="s">
        <v>489</v>
      </c>
      <c r="E181" s="23" t="s">
        <v>175</v>
      </c>
      <c r="F181" s="17" t="s">
        <v>570</v>
      </c>
      <c r="G181" s="18" t="s">
        <v>84</v>
      </c>
      <c r="H181" s="69">
        <f t="shared" si="28"/>
        <v>856.649</v>
      </c>
      <c r="I181" s="69">
        <v>1</v>
      </c>
      <c r="J181" s="69">
        <v>856.649</v>
      </c>
      <c r="K181" s="69">
        <v>856.649</v>
      </c>
      <c r="L181" s="69">
        <v>1</v>
      </c>
      <c r="M181" s="69">
        <v>856.649</v>
      </c>
      <c r="N181" s="16" t="s">
        <v>639</v>
      </c>
      <c r="O181" s="76">
        <v>45355</v>
      </c>
      <c r="P181" s="49" t="s">
        <v>640</v>
      </c>
      <c r="Q181" s="69">
        <v>856.649</v>
      </c>
      <c r="R181" s="69">
        <v>1</v>
      </c>
      <c r="S181" s="69">
        <v>856.649</v>
      </c>
      <c r="T181" s="76">
        <v>45355</v>
      </c>
      <c r="U181" s="90"/>
    </row>
    <row r="182" spans="1:21" ht="78.75">
      <c r="A182" s="18">
        <v>176</v>
      </c>
      <c r="B182" s="18" t="s">
        <v>84</v>
      </c>
      <c r="C182" s="60" t="s">
        <v>571</v>
      </c>
      <c r="D182" s="40" t="s">
        <v>489</v>
      </c>
      <c r="E182" s="23" t="s">
        <v>175</v>
      </c>
      <c r="F182" s="17" t="s">
        <v>570</v>
      </c>
      <c r="G182" s="18" t="s">
        <v>84</v>
      </c>
      <c r="H182" s="69">
        <f t="shared" si="28"/>
        <v>523.031</v>
      </c>
      <c r="I182" s="69">
        <v>1</v>
      </c>
      <c r="J182" s="69">
        <v>523.031</v>
      </c>
      <c r="K182" s="69">
        <v>523.031</v>
      </c>
      <c r="L182" s="69">
        <v>1</v>
      </c>
      <c r="M182" s="69">
        <v>523.031</v>
      </c>
      <c r="N182" s="16" t="s">
        <v>641</v>
      </c>
      <c r="O182" s="76">
        <v>45355</v>
      </c>
      <c r="P182" s="49" t="s">
        <v>642</v>
      </c>
      <c r="Q182" s="69">
        <v>523.031</v>
      </c>
      <c r="R182" s="69">
        <v>1</v>
      </c>
      <c r="S182" s="69">
        <v>523.031</v>
      </c>
      <c r="T182" s="76">
        <v>45355</v>
      </c>
      <c r="U182" s="69"/>
    </row>
    <row r="183" spans="1:21" ht="105">
      <c r="A183" s="18">
        <v>177</v>
      </c>
      <c r="B183" s="18" t="s">
        <v>84</v>
      </c>
      <c r="C183" s="60" t="s">
        <v>572</v>
      </c>
      <c r="D183" s="40" t="s">
        <v>489</v>
      </c>
      <c r="E183" s="23" t="s">
        <v>175</v>
      </c>
      <c r="F183" s="17" t="s">
        <v>570</v>
      </c>
      <c r="G183" s="18" t="s">
        <v>84</v>
      </c>
      <c r="H183" s="69">
        <f t="shared" si="28"/>
        <v>1060.98</v>
      </c>
      <c r="I183" s="69">
        <v>1</v>
      </c>
      <c r="J183" s="69">
        <v>1060.98</v>
      </c>
      <c r="K183" s="69">
        <v>1060.98</v>
      </c>
      <c r="L183" s="69">
        <v>1</v>
      </c>
      <c r="M183" s="69">
        <v>1060.98</v>
      </c>
      <c r="N183" s="16" t="s">
        <v>643</v>
      </c>
      <c r="O183" s="76">
        <v>45356</v>
      </c>
      <c r="P183" s="49" t="s">
        <v>644</v>
      </c>
      <c r="Q183" s="69">
        <v>1060.98</v>
      </c>
      <c r="R183" s="69">
        <v>1</v>
      </c>
      <c r="S183" s="69">
        <v>1060.98</v>
      </c>
      <c r="T183" s="76">
        <v>45356</v>
      </c>
      <c r="U183" s="69"/>
    </row>
    <row r="184" spans="1:21" ht="64.5">
      <c r="A184" s="18">
        <v>178</v>
      </c>
      <c r="B184" s="18" t="s">
        <v>180</v>
      </c>
      <c r="C184" s="60" t="s">
        <v>403</v>
      </c>
      <c r="D184" s="53" t="s">
        <v>36</v>
      </c>
      <c r="E184" s="23" t="s">
        <v>175</v>
      </c>
      <c r="F184" s="17" t="s">
        <v>573</v>
      </c>
      <c r="G184" s="18" t="s">
        <v>37</v>
      </c>
      <c r="H184" s="69">
        <f t="shared" si="28"/>
        <v>407.13</v>
      </c>
      <c r="I184" s="69">
        <v>1</v>
      </c>
      <c r="J184" s="69">
        <v>407.13</v>
      </c>
      <c r="K184" s="69">
        <v>407.13</v>
      </c>
      <c r="L184" s="69">
        <v>1</v>
      </c>
      <c r="M184" s="69">
        <v>407.13</v>
      </c>
      <c r="N184" s="16" t="s">
        <v>645</v>
      </c>
      <c r="O184" s="76">
        <v>45357</v>
      </c>
      <c r="P184" s="49" t="s">
        <v>646</v>
      </c>
      <c r="Q184" s="69"/>
      <c r="R184" s="69">
        <v>1</v>
      </c>
      <c r="S184" s="69"/>
      <c r="T184" s="15" t="s">
        <v>728</v>
      </c>
      <c r="U184" s="69"/>
    </row>
    <row r="185" spans="1:21" ht="48">
      <c r="A185" s="18">
        <v>179</v>
      </c>
      <c r="B185" s="18" t="s">
        <v>180</v>
      </c>
      <c r="C185" s="60" t="s">
        <v>400</v>
      </c>
      <c r="D185" s="40" t="s">
        <v>489</v>
      </c>
      <c r="E185" s="23" t="s">
        <v>539</v>
      </c>
      <c r="F185" s="17" t="s">
        <v>574</v>
      </c>
      <c r="G185" s="18" t="s">
        <v>37</v>
      </c>
      <c r="H185" s="69">
        <f t="shared" si="28"/>
        <v>2.880224446786091</v>
      </c>
      <c r="I185" s="69">
        <v>949</v>
      </c>
      <c r="J185" s="69">
        <v>2733.333</v>
      </c>
      <c r="K185" s="69">
        <f>M185/L185</f>
        <v>2.880224446786091</v>
      </c>
      <c r="L185" s="69">
        <v>949</v>
      </c>
      <c r="M185" s="69">
        <v>2733.333</v>
      </c>
      <c r="N185" s="16" t="s">
        <v>647</v>
      </c>
      <c r="O185" s="76">
        <v>45357</v>
      </c>
      <c r="P185" s="49" t="s">
        <v>648</v>
      </c>
      <c r="Q185" s="69"/>
      <c r="R185" s="69"/>
      <c r="S185" s="69"/>
      <c r="T185" s="15"/>
      <c r="U185" s="104" t="s">
        <v>729</v>
      </c>
    </row>
    <row r="186" spans="1:21" ht="64.5">
      <c r="A186" s="18">
        <v>180</v>
      </c>
      <c r="B186" s="18" t="s">
        <v>180</v>
      </c>
      <c r="C186" s="60" t="s">
        <v>575</v>
      </c>
      <c r="D186" s="40" t="s">
        <v>489</v>
      </c>
      <c r="E186" s="23" t="s">
        <v>175</v>
      </c>
      <c r="F186" s="17" t="s">
        <v>28</v>
      </c>
      <c r="G186" s="18" t="s">
        <v>37</v>
      </c>
      <c r="H186" s="92">
        <f t="shared" si="28"/>
        <v>2198.64</v>
      </c>
      <c r="I186" s="69">
        <v>1</v>
      </c>
      <c r="J186" s="69">
        <v>2198.64</v>
      </c>
      <c r="K186" s="69">
        <v>2198.64</v>
      </c>
      <c r="L186" s="69">
        <v>1</v>
      </c>
      <c r="M186" s="69">
        <v>2198.64</v>
      </c>
      <c r="N186" s="16" t="s">
        <v>649</v>
      </c>
      <c r="O186" s="76">
        <v>45357</v>
      </c>
      <c r="P186" s="49" t="s">
        <v>650</v>
      </c>
      <c r="Q186" s="69">
        <v>2198.64</v>
      </c>
      <c r="R186" s="69">
        <v>1</v>
      </c>
      <c r="S186" s="69">
        <v>2198.64</v>
      </c>
      <c r="T186" s="76">
        <v>45357</v>
      </c>
      <c r="U186" s="69"/>
    </row>
    <row r="187" spans="1:21" ht="129">
      <c r="A187" s="18">
        <v>181</v>
      </c>
      <c r="B187" s="18" t="s">
        <v>84</v>
      </c>
      <c r="C187" s="60" t="s">
        <v>576</v>
      </c>
      <c r="D187" s="53" t="s">
        <v>36</v>
      </c>
      <c r="E187" s="23" t="s">
        <v>175</v>
      </c>
      <c r="F187" s="17" t="s">
        <v>407</v>
      </c>
      <c r="G187" s="18" t="s">
        <v>84</v>
      </c>
      <c r="H187" s="69">
        <f t="shared" si="28"/>
        <v>1486</v>
      </c>
      <c r="I187" s="69">
        <v>1</v>
      </c>
      <c r="J187" s="69">
        <v>1486</v>
      </c>
      <c r="K187" s="69">
        <v>1486</v>
      </c>
      <c r="L187" s="69">
        <v>1</v>
      </c>
      <c r="M187" s="69">
        <v>1486</v>
      </c>
      <c r="N187" s="16" t="s">
        <v>651</v>
      </c>
      <c r="O187" s="76">
        <v>45357</v>
      </c>
      <c r="P187" s="49" t="s">
        <v>652</v>
      </c>
      <c r="Q187" s="69"/>
      <c r="R187" s="69">
        <v>1</v>
      </c>
      <c r="S187" s="69"/>
      <c r="T187" s="15" t="s">
        <v>115</v>
      </c>
      <c r="U187" s="69"/>
    </row>
    <row r="188" spans="1:21" ht="39">
      <c r="A188" s="69">
        <v>182</v>
      </c>
      <c r="B188" s="18" t="s">
        <v>84</v>
      </c>
      <c r="C188" s="60" t="s">
        <v>577</v>
      </c>
      <c r="D188" s="40" t="s">
        <v>489</v>
      </c>
      <c r="E188" s="23" t="s">
        <v>539</v>
      </c>
      <c r="F188" s="17" t="s">
        <v>578</v>
      </c>
      <c r="G188" s="18" t="s">
        <v>84</v>
      </c>
      <c r="H188" s="69">
        <f t="shared" si="28"/>
        <v>124.651</v>
      </c>
      <c r="I188" s="69">
        <v>1</v>
      </c>
      <c r="J188" s="69">
        <v>124.651</v>
      </c>
      <c r="K188" s="69">
        <v>124.651</v>
      </c>
      <c r="L188" s="69">
        <v>1</v>
      </c>
      <c r="M188" s="69">
        <v>124.651</v>
      </c>
      <c r="N188" s="16" t="s">
        <v>653</v>
      </c>
      <c r="O188" s="76">
        <v>45358</v>
      </c>
      <c r="P188" s="49" t="s">
        <v>654</v>
      </c>
      <c r="Q188" s="69">
        <v>124.651</v>
      </c>
      <c r="R188" s="69">
        <v>1</v>
      </c>
      <c r="S188" s="69">
        <v>124.651</v>
      </c>
      <c r="T188" s="76">
        <v>45358</v>
      </c>
      <c r="U188" s="69"/>
    </row>
    <row r="189" spans="1:21" ht="32.25">
      <c r="A189" s="84">
        <v>183</v>
      </c>
      <c r="B189" s="18" t="s">
        <v>29</v>
      </c>
      <c r="C189" s="85" t="s">
        <v>579</v>
      </c>
      <c r="D189" s="53" t="s">
        <v>36</v>
      </c>
      <c r="E189" s="54" t="s">
        <v>539</v>
      </c>
      <c r="F189" s="17" t="s">
        <v>580</v>
      </c>
      <c r="G189" s="18" t="s">
        <v>34</v>
      </c>
      <c r="H189" s="84">
        <f t="shared" si="28"/>
        <v>30.833350000000003</v>
      </c>
      <c r="I189" s="69">
        <v>20</v>
      </c>
      <c r="J189" s="69">
        <v>616.667</v>
      </c>
      <c r="K189" s="69">
        <f>M189/L189</f>
        <v>30.833350000000003</v>
      </c>
      <c r="L189" s="69">
        <v>20</v>
      </c>
      <c r="M189" s="69">
        <v>616.667</v>
      </c>
      <c r="N189" s="16" t="s">
        <v>655</v>
      </c>
      <c r="O189" s="76">
        <v>45358</v>
      </c>
      <c r="P189" s="49" t="s">
        <v>656</v>
      </c>
      <c r="Q189" s="69"/>
      <c r="R189" s="69"/>
      <c r="S189" s="69"/>
      <c r="U189" s="15" t="s">
        <v>725</v>
      </c>
    </row>
    <row r="190" spans="1:21" ht="105">
      <c r="A190" s="69">
        <v>184</v>
      </c>
      <c r="B190" s="18" t="s">
        <v>180</v>
      </c>
      <c r="C190" s="85" t="s">
        <v>432</v>
      </c>
      <c r="D190" s="53" t="s">
        <v>36</v>
      </c>
      <c r="E190" s="54" t="s">
        <v>539</v>
      </c>
      <c r="F190" s="17" t="s">
        <v>295</v>
      </c>
      <c r="G190" s="18" t="s">
        <v>37</v>
      </c>
      <c r="H190" s="69">
        <f t="shared" si="28"/>
        <v>0.001629051208989812</v>
      </c>
      <c r="I190" s="69">
        <v>274444</v>
      </c>
      <c r="J190" s="69">
        <v>447.08333</v>
      </c>
      <c r="K190" s="69">
        <f>M190/L190</f>
        <v>0.001629051208989812</v>
      </c>
      <c r="L190" s="69">
        <v>274444</v>
      </c>
      <c r="M190" s="69">
        <v>447.08333</v>
      </c>
      <c r="N190" s="16" t="s">
        <v>657</v>
      </c>
      <c r="O190" s="76">
        <v>45358</v>
      </c>
      <c r="P190" s="49" t="s">
        <v>658</v>
      </c>
      <c r="Q190" s="69"/>
      <c r="R190" s="69">
        <v>274444</v>
      </c>
      <c r="S190" s="69"/>
      <c r="T190" s="15" t="s">
        <v>728</v>
      </c>
      <c r="U190" s="69"/>
    </row>
    <row r="191" spans="1:21" ht="78.75">
      <c r="A191" s="1">
        <v>185</v>
      </c>
      <c r="B191" s="18" t="s">
        <v>84</v>
      </c>
      <c r="C191" s="85" t="s">
        <v>581</v>
      </c>
      <c r="D191" s="40" t="s">
        <v>489</v>
      </c>
      <c r="E191" s="54" t="s">
        <v>175</v>
      </c>
      <c r="F191" s="17" t="s">
        <v>582</v>
      </c>
      <c r="G191" s="18" t="s">
        <v>84</v>
      </c>
      <c r="H191" s="69">
        <f t="shared" si="28"/>
        <v>869.84</v>
      </c>
      <c r="I191" s="69">
        <v>1</v>
      </c>
      <c r="J191" s="69">
        <v>869.84</v>
      </c>
      <c r="K191" s="69">
        <v>869.84</v>
      </c>
      <c r="L191" s="69">
        <v>1</v>
      </c>
      <c r="M191" s="69">
        <v>869.84</v>
      </c>
      <c r="N191" s="16" t="s">
        <v>659</v>
      </c>
      <c r="O191" s="76">
        <v>45358</v>
      </c>
      <c r="P191" s="49" t="s">
        <v>660</v>
      </c>
      <c r="Q191" s="69">
        <v>869.84</v>
      </c>
      <c r="R191" s="69">
        <v>1</v>
      </c>
      <c r="S191" s="69">
        <v>869.84</v>
      </c>
      <c r="T191" s="76">
        <v>45358</v>
      </c>
      <c r="U191" s="69"/>
    </row>
    <row r="192" spans="1:21" ht="39">
      <c r="A192" s="69">
        <v>186</v>
      </c>
      <c r="B192" s="18" t="s">
        <v>29</v>
      </c>
      <c r="C192" s="60" t="s">
        <v>583</v>
      </c>
      <c r="D192" s="53" t="s">
        <v>36</v>
      </c>
      <c r="E192" s="23" t="s">
        <v>539</v>
      </c>
      <c r="F192" s="17" t="s">
        <v>580</v>
      </c>
      <c r="G192" s="18" t="s">
        <v>34</v>
      </c>
      <c r="H192" s="95">
        <f t="shared" si="28"/>
        <v>11</v>
      </c>
      <c r="I192" s="95">
        <v>50</v>
      </c>
      <c r="J192" s="95">
        <v>550</v>
      </c>
      <c r="K192" s="69">
        <f>M192/L192</f>
        <v>11</v>
      </c>
      <c r="L192" s="69">
        <v>50</v>
      </c>
      <c r="M192" s="95">
        <v>550</v>
      </c>
      <c r="N192" s="16" t="s">
        <v>661</v>
      </c>
      <c r="O192" s="76">
        <v>45358</v>
      </c>
      <c r="P192" s="49" t="s">
        <v>662</v>
      </c>
      <c r="Q192" s="69"/>
      <c r="R192" s="69">
        <v>50</v>
      </c>
      <c r="S192" s="69"/>
      <c r="T192" s="15" t="s">
        <v>728</v>
      </c>
      <c r="U192" s="69"/>
    </row>
    <row r="193" spans="1:21" ht="32.25">
      <c r="A193" s="84">
        <v>187</v>
      </c>
      <c r="B193" s="18" t="s">
        <v>180</v>
      </c>
      <c r="C193" s="85" t="s">
        <v>584</v>
      </c>
      <c r="D193" s="53" t="s">
        <v>36</v>
      </c>
      <c r="E193" s="54" t="s">
        <v>539</v>
      </c>
      <c r="F193" s="17" t="s">
        <v>295</v>
      </c>
      <c r="G193" s="18" t="s">
        <v>37</v>
      </c>
      <c r="H193" s="69">
        <f t="shared" si="28"/>
        <v>10.6405332</v>
      </c>
      <c r="I193" s="69">
        <v>25</v>
      </c>
      <c r="J193" s="69">
        <v>266.01333</v>
      </c>
      <c r="K193" s="69">
        <f>M193/L193</f>
        <v>10.6405332</v>
      </c>
      <c r="L193" s="69">
        <v>25</v>
      </c>
      <c r="M193" s="69">
        <v>266.01333</v>
      </c>
      <c r="N193" s="16" t="s">
        <v>663</v>
      </c>
      <c r="O193" s="76">
        <v>45359</v>
      </c>
      <c r="P193" s="49" t="s">
        <v>664</v>
      </c>
      <c r="Q193" s="69"/>
      <c r="R193" s="69">
        <v>25</v>
      </c>
      <c r="S193" s="69"/>
      <c r="T193" s="15" t="s">
        <v>141</v>
      </c>
      <c r="U193" s="69"/>
    </row>
    <row r="194" spans="1:21" ht="96.75">
      <c r="A194" s="69">
        <v>188</v>
      </c>
      <c r="B194" s="18" t="s">
        <v>180</v>
      </c>
      <c r="C194" s="60" t="s">
        <v>585</v>
      </c>
      <c r="D194" s="53" t="s">
        <v>36</v>
      </c>
      <c r="E194" s="23" t="s">
        <v>175</v>
      </c>
      <c r="F194" s="17" t="s">
        <v>586</v>
      </c>
      <c r="G194" s="18" t="s">
        <v>606</v>
      </c>
      <c r="H194" s="69">
        <f t="shared" si="28"/>
        <v>41.1188</v>
      </c>
      <c r="I194" s="69">
        <v>5</v>
      </c>
      <c r="J194" s="69">
        <v>205.594</v>
      </c>
      <c r="K194" s="69">
        <f>M194/L194</f>
        <v>41.1188</v>
      </c>
      <c r="L194" s="69">
        <v>5</v>
      </c>
      <c r="M194" s="69">
        <v>205.594</v>
      </c>
      <c r="N194" s="16" t="s">
        <v>665</v>
      </c>
      <c r="O194" s="76">
        <v>45359</v>
      </c>
      <c r="P194" s="49" t="s">
        <v>666</v>
      </c>
      <c r="Q194" s="69"/>
      <c r="R194" s="69">
        <v>5</v>
      </c>
      <c r="S194" s="69"/>
      <c r="T194" s="15" t="s">
        <v>141</v>
      </c>
      <c r="U194" s="69"/>
    </row>
    <row r="195" spans="1:21" ht="96.75">
      <c r="A195" s="69">
        <v>189</v>
      </c>
      <c r="B195" s="18" t="s">
        <v>180</v>
      </c>
      <c r="C195" s="60" t="s">
        <v>587</v>
      </c>
      <c r="D195" s="53" t="s">
        <v>36</v>
      </c>
      <c r="E195" s="23" t="s">
        <v>175</v>
      </c>
      <c r="F195" s="17" t="s">
        <v>439</v>
      </c>
      <c r="G195" s="18" t="s">
        <v>37</v>
      </c>
      <c r="H195" s="69">
        <f t="shared" si="28"/>
        <v>27</v>
      </c>
      <c r="I195" s="69">
        <v>1</v>
      </c>
      <c r="J195" s="69">
        <v>27</v>
      </c>
      <c r="K195" s="69">
        <v>27</v>
      </c>
      <c r="L195" s="69">
        <v>1</v>
      </c>
      <c r="M195" s="69">
        <v>27</v>
      </c>
      <c r="N195" s="16" t="s">
        <v>667</v>
      </c>
      <c r="O195" s="76">
        <v>45359</v>
      </c>
      <c r="P195" s="49" t="s">
        <v>668</v>
      </c>
      <c r="Q195" s="69"/>
      <c r="R195" s="69">
        <v>1</v>
      </c>
      <c r="S195" s="69"/>
      <c r="T195" s="15" t="s">
        <v>141</v>
      </c>
      <c r="U195" s="69"/>
    </row>
    <row r="196" spans="1:21" ht="46.5">
      <c r="A196" s="69">
        <v>190</v>
      </c>
      <c r="B196" s="18" t="s">
        <v>180</v>
      </c>
      <c r="C196" s="60" t="s">
        <v>372</v>
      </c>
      <c r="D196" s="53" t="s">
        <v>36</v>
      </c>
      <c r="E196" s="23" t="s">
        <v>539</v>
      </c>
      <c r="F196" s="17" t="s">
        <v>547</v>
      </c>
      <c r="G196" s="18" t="s">
        <v>690</v>
      </c>
      <c r="H196" s="69">
        <f t="shared" si="28"/>
        <v>0.20794342201834862</v>
      </c>
      <c r="I196" s="69">
        <v>1090</v>
      </c>
      <c r="J196" s="69">
        <v>226.65833</v>
      </c>
      <c r="K196" s="69">
        <f aca="true" t="shared" si="30" ref="K196:K201">M196/L196</f>
        <v>0.20794342201834862</v>
      </c>
      <c r="L196" s="69">
        <v>1090</v>
      </c>
      <c r="M196" s="69">
        <v>226.65833</v>
      </c>
      <c r="N196" s="16" t="s">
        <v>669</v>
      </c>
      <c r="O196" s="76">
        <v>45362</v>
      </c>
      <c r="P196" s="100" t="s">
        <v>670</v>
      </c>
      <c r="Q196" s="69"/>
      <c r="R196" s="69" t="s">
        <v>671</v>
      </c>
      <c r="S196" s="69"/>
      <c r="T196" s="15" t="s">
        <v>115</v>
      </c>
      <c r="U196" s="69"/>
    </row>
    <row r="197" spans="1:21" ht="96.75">
      <c r="A197" s="69">
        <v>191</v>
      </c>
      <c r="B197" s="18" t="s">
        <v>180</v>
      </c>
      <c r="C197" s="60" t="s">
        <v>365</v>
      </c>
      <c r="D197" s="53" t="s">
        <v>36</v>
      </c>
      <c r="E197" s="23" t="s">
        <v>175</v>
      </c>
      <c r="F197" s="17" t="s">
        <v>297</v>
      </c>
      <c r="G197" s="18" t="s">
        <v>606</v>
      </c>
      <c r="H197" s="69">
        <f t="shared" si="28"/>
        <v>29.96</v>
      </c>
      <c r="I197" s="69">
        <v>16</v>
      </c>
      <c r="J197" s="69">
        <v>479.36</v>
      </c>
      <c r="K197" s="69">
        <f t="shared" si="30"/>
        <v>29.96</v>
      </c>
      <c r="L197" s="69">
        <v>16</v>
      </c>
      <c r="M197" s="69">
        <v>479.36</v>
      </c>
      <c r="N197" s="16" t="s">
        <v>672</v>
      </c>
      <c r="O197" s="76">
        <v>45362</v>
      </c>
      <c r="P197" s="100" t="s">
        <v>673</v>
      </c>
      <c r="Q197" s="69"/>
      <c r="R197" s="69">
        <v>16</v>
      </c>
      <c r="S197" s="69"/>
      <c r="T197" s="15" t="s">
        <v>141</v>
      </c>
      <c r="U197" s="69"/>
    </row>
    <row r="198" spans="1:21" ht="96.75">
      <c r="A198" s="69">
        <v>192</v>
      </c>
      <c r="B198" s="18" t="s">
        <v>180</v>
      </c>
      <c r="C198" s="60" t="s">
        <v>588</v>
      </c>
      <c r="D198" s="53" t="s">
        <v>36</v>
      </c>
      <c r="E198" s="23" t="s">
        <v>175</v>
      </c>
      <c r="F198" s="17" t="s">
        <v>297</v>
      </c>
      <c r="G198" s="18" t="s">
        <v>606</v>
      </c>
      <c r="H198" s="69">
        <f t="shared" si="28"/>
        <v>246.479</v>
      </c>
      <c r="I198" s="69">
        <v>2</v>
      </c>
      <c r="J198" s="69">
        <v>492.958</v>
      </c>
      <c r="K198" s="69">
        <f t="shared" si="30"/>
        <v>246.479</v>
      </c>
      <c r="L198" s="69">
        <v>2</v>
      </c>
      <c r="M198" s="69">
        <v>492.958</v>
      </c>
      <c r="N198" s="16" t="s">
        <v>674</v>
      </c>
      <c r="O198" s="76">
        <v>45362</v>
      </c>
      <c r="P198" s="100" t="s">
        <v>675</v>
      </c>
      <c r="Q198" s="69"/>
      <c r="R198" s="69">
        <v>2</v>
      </c>
      <c r="S198" s="69"/>
      <c r="T198" s="15" t="s">
        <v>141</v>
      </c>
      <c r="U198" s="69"/>
    </row>
    <row r="199" spans="1:21" ht="96.75">
      <c r="A199" s="84">
        <v>193</v>
      </c>
      <c r="B199" s="18" t="s">
        <v>180</v>
      </c>
      <c r="C199" s="85" t="s">
        <v>589</v>
      </c>
      <c r="D199" s="53" t="s">
        <v>36</v>
      </c>
      <c r="E199" s="54" t="s">
        <v>175</v>
      </c>
      <c r="F199" s="17" t="s">
        <v>439</v>
      </c>
      <c r="G199" s="18" t="s">
        <v>37</v>
      </c>
      <c r="H199" s="69">
        <f t="shared" si="28"/>
        <v>214.8955</v>
      </c>
      <c r="I199" s="69">
        <v>2</v>
      </c>
      <c r="J199" s="69">
        <v>429.791</v>
      </c>
      <c r="K199" s="69">
        <f t="shared" si="30"/>
        <v>214.8955</v>
      </c>
      <c r="L199" s="69">
        <v>2</v>
      </c>
      <c r="M199" s="69">
        <v>429.791</v>
      </c>
      <c r="N199" s="16" t="s">
        <v>676</v>
      </c>
      <c r="O199" s="76">
        <v>45362</v>
      </c>
      <c r="P199" s="100" t="s">
        <v>677</v>
      </c>
      <c r="Q199" s="69"/>
      <c r="R199" s="69">
        <v>2</v>
      </c>
      <c r="S199" s="69"/>
      <c r="T199" s="15" t="s">
        <v>141</v>
      </c>
      <c r="U199" s="69"/>
    </row>
    <row r="200" spans="1:21" ht="144.75">
      <c r="A200" s="69">
        <v>194</v>
      </c>
      <c r="B200" s="18" t="s">
        <v>180</v>
      </c>
      <c r="C200" s="60" t="s">
        <v>590</v>
      </c>
      <c r="D200" s="53" t="s">
        <v>36</v>
      </c>
      <c r="E200" s="23" t="s">
        <v>539</v>
      </c>
      <c r="F200" s="17" t="s">
        <v>591</v>
      </c>
      <c r="G200" s="18" t="s">
        <v>37</v>
      </c>
      <c r="H200" s="92">
        <f t="shared" si="28"/>
        <v>0.29063291139240505</v>
      </c>
      <c r="I200" s="92">
        <v>3239</v>
      </c>
      <c r="J200" s="92">
        <v>941.36</v>
      </c>
      <c r="K200" s="92">
        <f t="shared" si="30"/>
        <v>0.29063291139240505</v>
      </c>
      <c r="L200" s="92">
        <v>3239</v>
      </c>
      <c r="M200" s="92">
        <v>941.36</v>
      </c>
      <c r="N200" s="16" t="s">
        <v>678</v>
      </c>
      <c r="O200" s="76">
        <v>45362</v>
      </c>
      <c r="P200" s="100" t="s">
        <v>679</v>
      </c>
      <c r="Q200" s="69"/>
      <c r="R200" s="69">
        <v>3239</v>
      </c>
      <c r="S200" s="69"/>
      <c r="T200" s="15" t="s">
        <v>141</v>
      </c>
      <c r="U200" s="69"/>
    </row>
    <row r="201" spans="1:21" ht="46.5" customHeight="1">
      <c r="A201" s="95">
        <v>195</v>
      </c>
      <c r="B201" s="18" t="s">
        <v>180</v>
      </c>
      <c r="C201" s="96" t="s">
        <v>592</v>
      </c>
      <c r="D201" s="53" t="s">
        <v>36</v>
      </c>
      <c r="E201" s="97" t="s">
        <v>539</v>
      </c>
      <c r="F201" s="17" t="s">
        <v>593</v>
      </c>
      <c r="G201" s="18" t="s">
        <v>37</v>
      </c>
      <c r="H201" s="69">
        <f t="shared" si="28"/>
        <v>2.859757731958763</v>
      </c>
      <c r="I201" s="69">
        <v>970</v>
      </c>
      <c r="J201" s="69">
        <v>2773.965</v>
      </c>
      <c r="K201" s="69">
        <f t="shared" si="30"/>
        <v>2.859757731958763</v>
      </c>
      <c r="L201" s="69">
        <v>970</v>
      </c>
      <c r="M201" s="69">
        <v>2773.965</v>
      </c>
      <c r="N201" s="16" t="s">
        <v>680</v>
      </c>
      <c r="O201" s="76">
        <v>45363</v>
      </c>
      <c r="P201" s="100" t="s">
        <v>681</v>
      </c>
      <c r="Q201" s="69"/>
      <c r="R201" s="69">
        <v>970</v>
      </c>
      <c r="S201" s="69"/>
      <c r="T201" s="15" t="s">
        <v>141</v>
      </c>
      <c r="U201" s="69"/>
    </row>
    <row r="202" spans="1:21" ht="96.75">
      <c r="A202" s="69">
        <v>196</v>
      </c>
      <c r="B202" s="18" t="s">
        <v>180</v>
      </c>
      <c r="C202" s="60" t="s">
        <v>594</v>
      </c>
      <c r="D202" s="53" t="s">
        <v>36</v>
      </c>
      <c r="E202" s="23" t="s">
        <v>175</v>
      </c>
      <c r="F202" s="17" t="s">
        <v>439</v>
      </c>
      <c r="G202" s="18" t="s">
        <v>37</v>
      </c>
      <c r="H202" s="69">
        <f t="shared" si="28"/>
        <v>73.792</v>
      </c>
      <c r="I202" s="69">
        <v>1</v>
      </c>
      <c r="J202" s="69">
        <v>73.792</v>
      </c>
      <c r="K202" s="69">
        <v>73.792</v>
      </c>
      <c r="L202" s="69">
        <v>1</v>
      </c>
      <c r="M202" s="69">
        <v>73.792</v>
      </c>
      <c r="N202" s="16" t="s">
        <v>682</v>
      </c>
      <c r="O202" s="76">
        <v>45363</v>
      </c>
      <c r="P202" s="100" t="s">
        <v>683</v>
      </c>
      <c r="Q202" s="69"/>
      <c r="R202" s="69">
        <v>1</v>
      </c>
      <c r="S202" s="69"/>
      <c r="T202" s="15" t="s">
        <v>141</v>
      </c>
      <c r="U202" s="69"/>
    </row>
    <row r="203" spans="1:21" ht="96.75">
      <c r="A203" s="69">
        <v>197</v>
      </c>
      <c r="B203" s="18" t="s">
        <v>180</v>
      </c>
      <c r="C203" s="60" t="s">
        <v>595</v>
      </c>
      <c r="D203" s="53" t="s">
        <v>36</v>
      </c>
      <c r="E203" s="23" t="s">
        <v>175</v>
      </c>
      <c r="F203" s="17" t="s">
        <v>596</v>
      </c>
      <c r="G203" s="18" t="s">
        <v>606</v>
      </c>
      <c r="H203" s="69">
        <f t="shared" si="28"/>
        <v>27.47765</v>
      </c>
      <c r="I203" s="69">
        <v>10</v>
      </c>
      <c r="J203" s="69">
        <v>274.7765</v>
      </c>
      <c r="K203" s="69">
        <f aca="true" t="shared" si="31" ref="K203:K209">M203/L203</f>
        <v>27.47765</v>
      </c>
      <c r="L203" s="69">
        <v>10</v>
      </c>
      <c r="M203" s="69">
        <v>274.7765</v>
      </c>
      <c r="N203" s="16" t="s">
        <v>684</v>
      </c>
      <c r="O203" s="76">
        <v>45363</v>
      </c>
      <c r="P203" s="100" t="s">
        <v>685</v>
      </c>
      <c r="Q203" s="69"/>
      <c r="R203" s="69">
        <v>10</v>
      </c>
      <c r="S203" s="69"/>
      <c r="T203" s="15" t="s">
        <v>141</v>
      </c>
      <c r="U203" s="69"/>
    </row>
    <row r="204" spans="1:21" ht="52.5">
      <c r="A204" s="69">
        <v>198</v>
      </c>
      <c r="B204" s="18" t="s">
        <v>180</v>
      </c>
      <c r="C204" s="60" t="s">
        <v>597</v>
      </c>
      <c r="D204" s="40" t="s">
        <v>489</v>
      </c>
      <c r="E204" s="23" t="s">
        <v>539</v>
      </c>
      <c r="F204" s="17" t="s">
        <v>578</v>
      </c>
      <c r="G204" s="18" t="s">
        <v>687</v>
      </c>
      <c r="H204" s="66">
        <f t="shared" si="28"/>
        <v>0.2267324561403509</v>
      </c>
      <c r="I204" s="66">
        <v>1140</v>
      </c>
      <c r="J204" s="66">
        <v>258.475</v>
      </c>
      <c r="K204" s="66">
        <f t="shared" si="31"/>
        <v>0.2267324561403509</v>
      </c>
      <c r="L204" s="66">
        <v>1140</v>
      </c>
      <c r="M204" s="66">
        <v>258.475</v>
      </c>
      <c r="N204" s="16" t="s">
        <v>688</v>
      </c>
      <c r="O204" s="76">
        <v>45363</v>
      </c>
      <c r="P204" s="100" t="s">
        <v>689</v>
      </c>
      <c r="Q204" s="69">
        <f>S204/R204</f>
        <v>0.2267324561403509</v>
      </c>
      <c r="R204" s="69">
        <v>1140</v>
      </c>
      <c r="S204" s="66">
        <v>258.475</v>
      </c>
      <c r="T204" s="76">
        <v>45363</v>
      </c>
      <c r="U204" s="69"/>
    </row>
    <row r="205" spans="1:21" ht="78.75">
      <c r="A205" s="69">
        <v>199</v>
      </c>
      <c r="B205" s="18" t="s">
        <v>84</v>
      </c>
      <c r="C205" s="60" t="s">
        <v>598</v>
      </c>
      <c r="D205" s="40" t="s">
        <v>489</v>
      </c>
      <c r="E205" s="23" t="s">
        <v>175</v>
      </c>
      <c r="F205" s="17" t="s">
        <v>560</v>
      </c>
      <c r="G205" s="18" t="s">
        <v>84</v>
      </c>
      <c r="H205" s="66">
        <f t="shared" si="28"/>
        <v>1546.267</v>
      </c>
      <c r="I205" s="66">
        <v>1</v>
      </c>
      <c r="J205" s="66">
        <v>1546.267</v>
      </c>
      <c r="K205" s="66">
        <f t="shared" si="31"/>
        <v>1546.267</v>
      </c>
      <c r="L205" s="66">
        <v>1</v>
      </c>
      <c r="M205" s="66">
        <v>1546.267</v>
      </c>
      <c r="N205" s="16" t="s">
        <v>692</v>
      </c>
      <c r="O205" s="76">
        <v>45363</v>
      </c>
      <c r="P205" s="100" t="s">
        <v>693</v>
      </c>
      <c r="Q205" s="69">
        <f>S205/R205</f>
        <v>1546.267</v>
      </c>
      <c r="R205" s="69">
        <v>1</v>
      </c>
      <c r="S205" s="66">
        <v>1546.267</v>
      </c>
      <c r="T205" s="76">
        <v>45363</v>
      </c>
      <c r="U205" s="69"/>
    </row>
    <row r="206" spans="1:21" ht="96.75">
      <c r="A206" s="69">
        <v>200</v>
      </c>
      <c r="B206" s="18" t="s">
        <v>180</v>
      </c>
      <c r="C206" s="101" t="s">
        <v>608</v>
      </c>
      <c r="D206" s="53" t="s">
        <v>36</v>
      </c>
      <c r="E206" s="23" t="s">
        <v>175</v>
      </c>
      <c r="F206" s="17" t="s">
        <v>564</v>
      </c>
      <c r="G206" s="18" t="s">
        <v>606</v>
      </c>
      <c r="H206" s="66">
        <f t="shared" si="28"/>
        <v>9.722</v>
      </c>
      <c r="I206" s="66">
        <v>3</v>
      </c>
      <c r="J206" s="66">
        <v>29.166</v>
      </c>
      <c r="K206" s="66">
        <f t="shared" si="31"/>
        <v>9.722</v>
      </c>
      <c r="L206" s="66">
        <v>3</v>
      </c>
      <c r="M206" s="66">
        <v>29.166</v>
      </c>
      <c r="N206" s="16" t="s">
        <v>694</v>
      </c>
      <c r="O206" s="76">
        <v>45363</v>
      </c>
      <c r="P206" s="100" t="s">
        <v>695</v>
      </c>
      <c r="Q206" s="69"/>
      <c r="R206" s="69">
        <v>3</v>
      </c>
      <c r="S206" s="69"/>
      <c r="T206" s="15" t="s">
        <v>141</v>
      </c>
      <c r="U206" s="69"/>
    </row>
    <row r="207" spans="1:21" ht="66">
      <c r="A207" s="84">
        <v>201</v>
      </c>
      <c r="B207" s="52" t="s">
        <v>84</v>
      </c>
      <c r="C207" s="81" t="s">
        <v>686</v>
      </c>
      <c r="D207" s="53" t="s">
        <v>489</v>
      </c>
      <c r="E207" s="54" t="s">
        <v>539</v>
      </c>
      <c r="F207" s="102" t="s">
        <v>578</v>
      </c>
      <c r="G207" s="52" t="s">
        <v>84</v>
      </c>
      <c r="H207" s="66">
        <f t="shared" si="28"/>
        <v>309.476</v>
      </c>
      <c r="I207" s="66">
        <v>1</v>
      </c>
      <c r="J207" s="66">
        <v>309.476</v>
      </c>
      <c r="K207" s="66">
        <f t="shared" si="31"/>
        <v>309.476</v>
      </c>
      <c r="L207" s="66">
        <v>1</v>
      </c>
      <c r="M207" s="66">
        <v>309.476</v>
      </c>
      <c r="N207" s="16" t="s">
        <v>696</v>
      </c>
      <c r="O207" s="76">
        <v>45364</v>
      </c>
      <c r="P207" s="100" t="s">
        <v>697</v>
      </c>
      <c r="Q207" s="66">
        <v>309.476</v>
      </c>
      <c r="R207" s="84">
        <v>1</v>
      </c>
      <c r="S207" s="66">
        <v>309.476</v>
      </c>
      <c r="T207" s="87">
        <v>45364</v>
      </c>
      <c r="U207" s="84"/>
    </row>
    <row r="208" spans="1:21" ht="96.75">
      <c r="A208" s="84">
        <v>202</v>
      </c>
      <c r="B208" s="52" t="s">
        <v>180</v>
      </c>
      <c r="C208" s="81" t="s">
        <v>698</v>
      </c>
      <c r="D208" s="53" t="s">
        <v>36</v>
      </c>
      <c r="E208" s="54" t="s">
        <v>175</v>
      </c>
      <c r="F208" s="102" t="s">
        <v>325</v>
      </c>
      <c r="G208" s="52" t="s">
        <v>37</v>
      </c>
      <c r="H208" s="84">
        <f t="shared" si="28"/>
        <v>2250</v>
      </c>
      <c r="I208" s="84">
        <v>2</v>
      </c>
      <c r="J208" s="84">
        <v>4500</v>
      </c>
      <c r="K208" s="84">
        <f t="shared" si="31"/>
        <v>2250</v>
      </c>
      <c r="L208" s="84">
        <v>2</v>
      </c>
      <c r="M208" s="69">
        <v>4500</v>
      </c>
      <c r="N208" s="16" t="s">
        <v>700</v>
      </c>
      <c r="O208" s="76">
        <v>45365</v>
      </c>
      <c r="P208" s="100" t="s">
        <v>699</v>
      </c>
      <c r="Q208" s="69"/>
      <c r="R208" s="69">
        <v>2</v>
      </c>
      <c r="S208" s="69"/>
      <c r="T208" s="15" t="s">
        <v>141</v>
      </c>
      <c r="U208" s="69"/>
    </row>
    <row r="209" spans="1:21" ht="32.25">
      <c r="A209" s="69">
        <v>203</v>
      </c>
      <c r="B209" s="18" t="s">
        <v>180</v>
      </c>
      <c r="C209" s="60" t="s">
        <v>701</v>
      </c>
      <c r="D209" s="40" t="s">
        <v>36</v>
      </c>
      <c r="E209" s="23" t="s">
        <v>539</v>
      </c>
      <c r="F209" s="17" t="s">
        <v>702</v>
      </c>
      <c r="G209" s="18" t="s">
        <v>37</v>
      </c>
      <c r="H209" s="69">
        <f t="shared" si="28"/>
        <v>1.8230463576158942</v>
      </c>
      <c r="I209" s="69">
        <v>453</v>
      </c>
      <c r="J209" s="69">
        <v>825.84</v>
      </c>
      <c r="K209" s="69">
        <f t="shared" si="31"/>
        <v>1.8230463576158942</v>
      </c>
      <c r="L209" s="69">
        <v>453</v>
      </c>
      <c r="M209" s="69">
        <v>825.84</v>
      </c>
      <c r="N209" s="16" t="s">
        <v>704</v>
      </c>
      <c r="O209" s="76">
        <v>45366</v>
      </c>
      <c r="P209" s="100" t="s">
        <v>703</v>
      </c>
      <c r="Q209" s="69"/>
      <c r="R209" s="69">
        <v>453</v>
      </c>
      <c r="S209" s="69"/>
      <c r="T209" s="15" t="s">
        <v>141</v>
      </c>
      <c r="U209" s="69"/>
    </row>
    <row r="210" spans="1:20" ht="66">
      <c r="A210" s="84">
        <v>204</v>
      </c>
      <c r="B210" s="52" t="s">
        <v>84</v>
      </c>
      <c r="C210" s="85" t="s">
        <v>503</v>
      </c>
      <c r="D210" s="53" t="s">
        <v>36</v>
      </c>
      <c r="E210" s="54" t="s">
        <v>175</v>
      </c>
      <c r="F210" s="17" t="s">
        <v>706</v>
      </c>
      <c r="G210" s="52" t="s">
        <v>84</v>
      </c>
      <c r="H210" s="84">
        <f t="shared" si="28"/>
        <v>718.5935714285714</v>
      </c>
      <c r="I210" s="84">
        <v>7</v>
      </c>
      <c r="J210" s="84">
        <v>5030.155</v>
      </c>
      <c r="K210" s="84">
        <f aca="true" t="shared" si="32" ref="K210:K217">M210/L210</f>
        <v>718.5935714285714</v>
      </c>
      <c r="L210" s="84">
        <v>7</v>
      </c>
      <c r="M210" s="84">
        <v>5030.155</v>
      </c>
      <c r="N210" s="56" t="s">
        <v>707</v>
      </c>
      <c r="O210" s="87">
        <v>45366</v>
      </c>
      <c r="P210" s="86" t="s">
        <v>705</v>
      </c>
      <c r="Q210" s="84"/>
      <c r="R210" s="84">
        <v>7</v>
      </c>
      <c r="S210" s="84"/>
      <c r="T210" s="57" t="s">
        <v>141</v>
      </c>
    </row>
    <row r="211" spans="1:20" s="69" customFormat="1" ht="130.5" customHeight="1">
      <c r="A211" s="69">
        <v>205</v>
      </c>
      <c r="B211" s="18" t="s">
        <v>29</v>
      </c>
      <c r="C211" s="60" t="s">
        <v>708</v>
      </c>
      <c r="D211" s="40" t="s">
        <v>36</v>
      </c>
      <c r="E211" s="23" t="s">
        <v>539</v>
      </c>
      <c r="F211" s="17" t="s">
        <v>709</v>
      </c>
      <c r="G211" s="52" t="s">
        <v>29</v>
      </c>
      <c r="H211" s="69">
        <f t="shared" si="28"/>
        <v>19.893315217391304</v>
      </c>
      <c r="I211" s="69">
        <v>46</v>
      </c>
      <c r="J211" s="69">
        <v>915.0925</v>
      </c>
      <c r="K211" s="69">
        <f t="shared" si="32"/>
        <v>19.893315217391304</v>
      </c>
      <c r="L211" s="69">
        <v>46</v>
      </c>
      <c r="M211" s="69">
        <v>915.0925</v>
      </c>
      <c r="N211" s="16" t="s">
        <v>710</v>
      </c>
      <c r="O211" s="87">
        <v>45366</v>
      </c>
      <c r="P211" s="86" t="s">
        <v>711</v>
      </c>
      <c r="R211" s="69">
        <v>46</v>
      </c>
      <c r="T211" s="57" t="s">
        <v>141</v>
      </c>
    </row>
    <row r="212" spans="1:20" s="69" customFormat="1" ht="336" customHeight="1">
      <c r="A212" s="69">
        <v>206</v>
      </c>
      <c r="B212" s="18" t="s">
        <v>180</v>
      </c>
      <c r="C212" s="60" t="s">
        <v>712</v>
      </c>
      <c r="D212" s="40" t="s">
        <v>489</v>
      </c>
      <c r="E212" s="23" t="s">
        <v>539</v>
      </c>
      <c r="F212" s="17" t="s">
        <v>713</v>
      </c>
      <c r="G212" s="18" t="s">
        <v>714</v>
      </c>
      <c r="H212" s="69">
        <f t="shared" si="28"/>
        <v>0.736180562248996</v>
      </c>
      <c r="I212" s="69">
        <v>1245</v>
      </c>
      <c r="J212" s="69">
        <v>916.5448</v>
      </c>
      <c r="K212" s="69">
        <f t="shared" si="32"/>
        <v>0.736180562248996</v>
      </c>
      <c r="L212" s="69">
        <v>1245</v>
      </c>
      <c r="M212" s="69">
        <v>916.5448</v>
      </c>
      <c r="N212" s="16" t="s">
        <v>715</v>
      </c>
      <c r="O212" s="76">
        <v>45366</v>
      </c>
      <c r="P212" s="49" t="s">
        <v>716</v>
      </c>
      <c r="Q212" s="69">
        <f>S212/R212</f>
        <v>0.736180562248996</v>
      </c>
      <c r="R212" s="69">
        <v>1245</v>
      </c>
      <c r="S212" s="69">
        <v>916.5448</v>
      </c>
      <c r="T212" s="76">
        <v>45366</v>
      </c>
    </row>
    <row r="213" spans="1:22" ht="64.5">
      <c r="A213" s="69">
        <v>207</v>
      </c>
      <c r="B213" s="18" t="s">
        <v>29</v>
      </c>
      <c r="C213" s="60" t="s">
        <v>717</v>
      </c>
      <c r="D213" s="40" t="s">
        <v>36</v>
      </c>
      <c r="E213" s="23" t="s">
        <v>175</v>
      </c>
      <c r="F213" s="102" t="s">
        <v>390</v>
      </c>
      <c r="G213" s="52" t="s">
        <v>718</v>
      </c>
      <c r="H213" s="84">
        <f t="shared" si="28"/>
        <v>1.0122093023255814</v>
      </c>
      <c r="I213" s="84">
        <v>860</v>
      </c>
      <c r="J213" s="84">
        <v>870.5</v>
      </c>
      <c r="K213" s="84">
        <f t="shared" si="32"/>
        <v>1.0122093023255814</v>
      </c>
      <c r="L213" s="84">
        <v>860</v>
      </c>
      <c r="M213" s="84">
        <v>870.5</v>
      </c>
      <c r="N213" s="56" t="s">
        <v>719</v>
      </c>
      <c r="O213" s="87">
        <v>45369</v>
      </c>
      <c r="P213" s="86" t="s">
        <v>720</v>
      </c>
      <c r="Q213" s="84"/>
      <c r="R213" s="84">
        <v>860</v>
      </c>
      <c r="S213" s="84"/>
      <c r="T213" s="57" t="s">
        <v>141</v>
      </c>
      <c r="U213" s="84"/>
      <c r="V213" s="69"/>
    </row>
    <row r="214" spans="1:21" ht="46.5" customHeight="1">
      <c r="A214" s="1">
        <v>208</v>
      </c>
      <c r="B214" s="52" t="s">
        <v>180</v>
      </c>
      <c r="C214" s="85" t="s">
        <v>723</v>
      </c>
      <c r="D214" s="53" t="s">
        <v>36</v>
      </c>
      <c r="E214" s="54" t="s">
        <v>175</v>
      </c>
      <c r="F214" s="102" t="s">
        <v>28</v>
      </c>
      <c r="G214" s="52" t="s">
        <v>37</v>
      </c>
      <c r="H214" s="84">
        <f t="shared" si="28"/>
        <v>1200</v>
      </c>
      <c r="I214" s="84">
        <v>26</v>
      </c>
      <c r="J214" s="84">
        <v>31200</v>
      </c>
      <c r="K214" s="84">
        <f t="shared" si="32"/>
        <v>1200</v>
      </c>
      <c r="L214" s="84">
        <v>26</v>
      </c>
      <c r="M214" s="84">
        <v>31200</v>
      </c>
      <c r="N214" s="56" t="s">
        <v>721</v>
      </c>
      <c r="O214" s="87">
        <v>45369</v>
      </c>
      <c r="P214" s="86" t="s">
        <v>722</v>
      </c>
      <c r="Q214" s="84"/>
      <c r="R214" s="84">
        <v>26</v>
      </c>
      <c r="S214" s="84"/>
      <c r="T214" s="57" t="s">
        <v>141</v>
      </c>
      <c r="U214" s="84"/>
    </row>
    <row r="215" spans="1:21" ht="48">
      <c r="A215" s="69">
        <v>209</v>
      </c>
      <c r="B215" s="52" t="s">
        <v>180</v>
      </c>
      <c r="C215" s="60" t="s">
        <v>555</v>
      </c>
      <c r="D215" s="53" t="s">
        <v>36</v>
      </c>
      <c r="E215" s="54" t="s">
        <v>539</v>
      </c>
      <c r="F215" s="17" t="s">
        <v>556</v>
      </c>
      <c r="G215" s="52" t="s">
        <v>37</v>
      </c>
      <c r="H215" s="69">
        <f t="shared" si="28"/>
        <v>0.965077441077441</v>
      </c>
      <c r="I215" s="69">
        <v>297</v>
      </c>
      <c r="J215" s="69">
        <v>286.628</v>
      </c>
      <c r="K215" s="69">
        <f t="shared" si="32"/>
        <v>0.965077441077441</v>
      </c>
      <c r="L215" s="69">
        <v>297</v>
      </c>
      <c r="M215" s="69">
        <v>286.628</v>
      </c>
      <c r="N215" s="16" t="s">
        <v>730</v>
      </c>
      <c r="O215" s="76">
        <v>45372</v>
      </c>
      <c r="P215" s="86" t="s">
        <v>731</v>
      </c>
      <c r="Q215" s="69"/>
      <c r="R215" s="69">
        <v>297</v>
      </c>
      <c r="S215" s="69"/>
      <c r="T215" s="57" t="s">
        <v>141</v>
      </c>
      <c r="U215" s="69"/>
    </row>
    <row r="216" spans="1:21" ht="32.25">
      <c r="A216" s="69">
        <v>210</v>
      </c>
      <c r="B216" s="18" t="s">
        <v>180</v>
      </c>
      <c r="C216" s="60" t="s">
        <v>732</v>
      </c>
      <c r="D216" s="40" t="s">
        <v>36</v>
      </c>
      <c r="E216" s="23" t="s">
        <v>539</v>
      </c>
      <c r="F216" s="17" t="s">
        <v>733</v>
      </c>
      <c r="G216" s="52" t="s">
        <v>37</v>
      </c>
      <c r="H216" s="69">
        <f t="shared" si="28"/>
        <v>10.8575</v>
      </c>
      <c r="I216" s="69">
        <v>34</v>
      </c>
      <c r="J216" s="69">
        <v>369.155</v>
      </c>
      <c r="K216" s="69">
        <f t="shared" si="32"/>
        <v>10.8575</v>
      </c>
      <c r="L216" s="69">
        <v>34</v>
      </c>
      <c r="M216" s="69">
        <v>369.155</v>
      </c>
      <c r="N216" s="16" t="s">
        <v>735</v>
      </c>
      <c r="O216" s="76">
        <v>45372</v>
      </c>
      <c r="P216" s="86" t="s">
        <v>736</v>
      </c>
      <c r="Q216" s="69"/>
      <c r="R216" s="69">
        <v>34</v>
      </c>
      <c r="S216" s="69"/>
      <c r="T216" s="57" t="s">
        <v>141</v>
      </c>
      <c r="U216" s="69"/>
    </row>
    <row r="217" spans="1:21" ht="129">
      <c r="A217" s="69">
        <v>211</v>
      </c>
      <c r="B217" s="18" t="s">
        <v>84</v>
      </c>
      <c r="C217" s="60" t="s">
        <v>734</v>
      </c>
      <c r="D217" s="40" t="s">
        <v>36</v>
      </c>
      <c r="E217" s="23" t="s">
        <v>175</v>
      </c>
      <c r="F217" s="17" t="s">
        <v>407</v>
      </c>
      <c r="G217" s="18" t="s">
        <v>84</v>
      </c>
      <c r="H217" s="69">
        <f t="shared" si="28"/>
        <v>1375.5</v>
      </c>
      <c r="I217" s="69">
        <v>2</v>
      </c>
      <c r="J217" s="72">
        <v>2751</v>
      </c>
      <c r="K217" s="69">
        <f t="shared" si="32"/>
        <v>1375.5</v>
      </c>
      <c r="L217" s="69">
        <v>2</v>
      </c>
      <c r="M217" s="69">
        <v>2751</v>
      </c>
      <c r="N217" s="16" t="s">
        <v>737</v>
      </c>
      <c r="O217" s="76">
        <v>45372</v>
      </c>
      <c r="P217" s="49" t="s">
        <v>738</v>
      </c>
      <c r="Q217" s="69"/>
      <c r="R217" s="69">
        <v>2</v>
      </c>
      <c r="S217" s="69"/>
      <c r="T217" s="15" t="s">
        <v>141</v>
      </c>
      <c r="U217" s="69"/>
    </row>
    <row r="218" spans="1:21" ht="66">
      <c r="A218" s="69">
        <v>212</v>
      </c>
      <c r="B218" s="18" t="s">
        <v>84</v>
      </c>
      <c r="C218" s="60" t="s">
        <v>740</v>
      </c>
      <c r="D218" s="40" t="s">
        <v>489</v>
      </c>
      <c r="E218" s="23" t="s">
        <v>539</v>
      </c>
      <c r="F218" s="17" t="s">
        <v>578</v>
      </c>
      <c r="G218" s="18" t="s">
        <v>84</v>
      </c>
      <c r="H218" s="106">
        <f>J218/I218</f>
        <v>297.512</v>
      </c>
      <c r="I218" s="69">
        <v>1</v>
      </c>
      <c r="J218" s="69">
        <v>297.512</v>
      </c>
      <c r="K218" s="69">
        <v>297.512</v>
      </c>
      <c r="L218" s="69">
        <v>1</v>
      </c>
      <c r="M218" s="69">
        <v>297.512</v>
      </c>
      <c r="N218" s="16" t="s">
        <v>741</v>
      </c>
      <c r="O218" s="76">
        <v>45373</v>
      </c>
      <c r="P218" s="49" t="s">
        <v>742</v>
      </c>
      <c r="Q218" s="69">
        <v>297.512</v>
      </c>
      <c r="R218" s="69">
        <v>1</v>
      </c>
      <c r="S218" s="69">
        <v>297.512</v>
      </c>
      <c r="T218" s="76">
        <v>45373</v>
      </c>
      <c r="U218" s="69"/>
    </row>
    <row r="219" ht="13.5">
      <c r="N219" s="105"/>
    </row>
    <row r="220" ht="13.5">
      <c r="N220" s="105"/>
    </row>
    <row r="221" ht="13.5">
      <c r="N221" s="105"/>
    </row>
    <row r="222" ht="13.5">
      <c r="N222" s="105"/>
    </row>
    <row r="223" ht="13.5">
      <c r="N223" s="105"/>
    </row>
    <row r="224" ht="13.5">
      <c r="N224" s="105"/>
    </row>
    <row r="225" ht="13.5">
      <c r="N225" s="105"/>
    </row>
    <row r="226" ht="13.5">
      <c r="N226" s="105"/>
    </row>
    <row r="227" ht="13.5">
      <c r="N227" s="105"/>
    </row>
    <row r="228" ht="13.5">
      <c r="N228" s="105"/>
    </row>
    <row r="229" ht="13.5">
      <c r="N229" s="105"/>
    </row>
    <row r="230" ht="13.5">
      <c r="N230" s="105"/>
    </row>
    <row r="231" ht="13.5">
      <c r="N231" s="105"/>
    </row>
    <row r="232" ht="13.5">
      <c r="N232" s="105"/>
    </row>
    <row r="233" ht="13.5">
      <c r="N233" s="105"/>
    </row>
    <row r="234" ht="13.5">
      <c r="N234" s="105"/>
    </row>
    <row r="235" ht="13.5">
      <c r="N235" s="105"/>
    </row>
    <row r="237" spans="10:13" ht="15">
      <c r="J237" s="12"/>
      <c r="M237" s="13"/>
    </row>
    <row r="242" ht="13.5">
      <c r="J242" s="1" t="s">
        <v>607</v>
      </c>
    </row>
    <row r="243" ht="15">
      <c r="F243" s="8" t="s">
        <v>10</v>
      </c>
    </row>
    <row r="244" ht="15">
      <c r="F244" s="10" t="s">
        <v>11</v>
      </c>
    </row>
    <row r="245" ht="15">
      <c r="F245" s="11" t="s">
        <v>2</v>
      </c>
    </row>
    <row r="275" ht="13.5">
      <c r="K275" s="1" t="s">
        <v>607</v>
      </c>
    </row>
  </sheetData>
  <sheetProtection/>
  <autoFilter ref="A8:V8">
    <sortState ref="A9:V275">
      <sortCondition sortBy="value" ref="O9:O275"/>
    </sortState>
  </autoFilter>
  <mergeCells count="19">
    <mergeCell ref="O5:O7"/>
    <mergeCell ref="P5:P7"/>
    <mergeCell ref="K5:M6"/>
    <mergeCell ref="F5:F7"/>
    <mergeCell ref="B5:B7"/>
    <mergeCell ref="D5:D7"/>
    <mergeCell ref="G5:G7"/>
    <mergeCell ref="N5:N7"/>
    <mergeCell ref="E5:E7"/>
    <mergeCell ref="T1:V2"/>
    <mergeCell ref="Q5:S6"/>
    <mergeCell ref="A1:N1"/>
    <mergeCell ref="H5:J6"/>
    <mergeCell ref="A3:V4"/>
    <mergeCell ref="T5:T7"/>
    <mergeCell ref="U5:U7"/>
    <mergeCell ref="V5:V7"/>
    <mergeCell ref="A5:A7"/>
    <mergeCell ref="C5:C7"/>
  </mergeCells>
  <hyperlinks>
    <hyperlink ref="C10" r:id="rId1" display="https://www.dzo.com.ua/tenders/21379341"/>
    <hyperlink ref="C11" r:id="rId2" display="https://www.dzo.com.ua/tenders/21391054"/>
    <hyperlink ref="C12" r:id="rId3" display="https://www.dzo.com.ua/tenders/21434772"/>
    <hyperlink ref="C13" r:id="rId4" display="https://www.dzo.com.ua/tenders/21432007"/>
    <hyperlink ref="P13" r:id="rId5" tooltip="Оголошення на порталі Уповноваженого органу" display="https://prozorro.gov.ua/tender/UA-2023-12-07-019066-a"/>
    <hyperlink ref="C14" r:id="rId6" display="https://www.dzo.com.ua/tenders/21437671"/>
    <hyperlink ref="P14" r:id="rId7" tooltip="Оголошення на порталі Уповноваженого органу" display="https://prozorro.gov.ua/tender/UA-2023-12-07-019616-a"/>
    <hyperlink ref="C15" r:id="rId8" display="https://www.dzo.com.ua/tenders/21443745"/>
    <hyperlink ref="P15" r:id="rId9" tooltip="Оголошення на порталі Уповноваженого органу" display="https://prozorro.gov.ua/tender/UA-2023-12-08-002543-a"/>
    <hyperlink ref="C16" r:id="rId10" display="https://www.dzo.com.ua/tenders/21497485"/>
    <hyperlink ref="P16" r:id="rId11" tooltip="Оголошення на порталі Уповноваженого органу" display="https://prozorro.gov.ua/tender/UA-2023-12-12-016028-a"/>
    <hyperlink ref="P17" r:id="rId12" tooltip="Оголошення на порталі Уповноваженого органу" display="https://prozorro.gov.ua/tender/UA-2023-12-12-018086-a"/>
    <hyperlink ref="C18" r:id="rId13" display="https://www.dzo.com.ua/tenders/21391054"/>
    <hyperlink ref="C19" r:id="rId14" display="https://www.dzo.com.ua/tenders/21434772"/>
    <hyperlink ref="P18" r:id="rId15" tooltip="Оголошення на порталі Уповноваженого органу" display="https://prozorro.gov.ua/tender/UA-2023-12-15-014740-a"/>
    <hyperlink ref="C20" r:id="rId16" display="https://www.dzo.com.ua/tenders/21546911"/>
    <hyperlink ref="P22" r:id="rId17" tooltip="Оголошення на порталі Уповноваженого органу" display="https://prozorro.gov.ua/tender/UA-2023-12-18-019967-a"/>
    <hyperlink ref="C23" r:id="rId18" display="https://www.dzo.com.ua/tenders/21623006"/>
    <hyperlink ref="P23" r:id="rId19" tooltip="Оголошення на порталі Уповноваженого органу" display="https://prozorro.gov.ua/tender/UA-2023-12-19-008753-a"/>
    <hyperlink ref="N19" r:id="rId20" display="https://prozorro.gov.ua/tender/UA-2023-12-19-003208-a"/>
    <hyperlink ref="N20" r:id="rId21" display="https://prozorro.gov.ua/tender/UA-2023-12-18-017997-a"/>
    <hyperlink ref="N21" r:id="rId22" display="https://prozorro.gov.ua/tender/UA-2023-12-18-019276-a"/>
    <hyperlink ref="N22" r:id="rId23" display="https://prozorro.gov.ua/tender/UA-2023-12-18-019967-a"/>
    <hyperlink ref="C24" r:id="rId24" display="https://www.dzo.com.ua/tenders/21623006"/>
    <hyperlink ref="C25" r:id="rId25" display="https://www.dzo.com.ua/tenders/21682249"/>
    <hyperlink ref="P25" r:id="rId26" tooltip="Оголошення на порталі Уповноваженого органу" display="https://prozorro.gov.ua/tender/UA-2023-12-21-017375-a"/>
    <hyperlink ref="P26" r:id="rId27" tooltip="Оголошення на порталі Уповноваженого органу" display="https://prozorro.gov.ua/tender/UA-2023-12-27-009966-a"/>
    <hyperlink ref="C27" r:id="rId28" display="https://www.dzo.com.ua/tenders/21754887"/>
    <hyperlink ref="P27" r:id="rId29" tooltip="Оголошення на порталі Уповноваженого органу" display="https://prozorro.gov.ua/tender/UA-2023-12-28-001263-a"/>
    <hyperlink ref="N27" r:id="rId30" display="https://prozorro.gov.ua/tender/UA-2023-12-28-001263-a"/>
    <hyperlink ref="C28" r:id="rId31" display="https://www.dzo.com.ua/tenders/21765728"/>
    <hyperlink ref="P28" r:id="rId32" tooltip="Оголошення на порталі Уповноваженого органу" display="https://prozorro.gov.ua/tender/UA-2023-12-28-002309-a"/>
    <hyperlink ref="C29" r:id="rId33" display="https://www.dzo.com.ua/tenders/21773710"/>
    <hyperlink ref="P29" r:id="rId34" tooltip="Оголошення на порталі Уповноваженого органу" display="https://prozorro.gov.ua/tender/UA-2023-12-28-010146-a"/>
    <hyperlink ref="C30" r:id="rId35" display="https://www.dzo.com.ua/tenders/21764564"/>
    <hyperlink ref="P30" r:id="rId36" tooltip="Оголошення на порталі Уповноваженого органу" display="https://prozorro.gov.ua/tender/UA-2023-12-28-010549-a"/>
    <hyperlink ref="N17" r:id="rId37" display="https://prozorro.gov.ua/tender/UA-2023-12-12-018086-a"/>
    <hyperlink ref="N18" r:id="rId38" display="https://prozorro.gov.ua/tender/UA-2023-12-15-014740-a"/>
    <hyperlink ref="N24" r:id="rId39" display="https://prozorro.gov.ua/tender/UA-2023-12-19-020548-a"/>
    <hyperlink ref="N25" r:id="rId40" display="https://prozorro.gov.ua/tender/UA-2023-12-21-017375-a"/>
    <hyperlink ref="N23" r:id="rId41" display="https://prozorro.gov.ua/tender/UA-2023-12-19-008753-a"/>
    <hyperlink ref="N14" r:id="rId42" display="https://prozorro.gov.ua/tender/UA-2023-12-07-019616-a"/>
    <hyperlink ref="N15" r:id="rId43" display="https://prozorro.gov.ua/tender/UA-2023-12-08-002543-a"/>
    <hyperlink ref="N16" r:id="rId44" display="https://prozorro.gov.ua/tender/UA-2023-12-12-016028-a"/>
    <hyperlink ref="N12" r:id="rId45" display="https://prozorro.gov.ua/tender/UA-2023-12-07-017047-a"/>
    <hyperlink ref="N11" r:id="rId46" display="https://prozorro.gov.ua/tender/UA-2023-12-05-017346-a"/>
    <hyperlink ref="N10" r:id="rId47" display="https://prozorro.gov.ua/tender/UA-2023-12-05-004824-a"/>
    <hyperlink ref="N13" r:id="rId48" display="https://prozorro.gov.ua/tender/UA-2023-12-07-019066-a"/>
    <hyperlink ref="N26" r:id="rId49" display="https://prozorro.gov.ua/tender/UA-2023-12-27-009966-a"/>
    <hyperlink ref="C31" r:id="rId50" display="https://www.dzo.com.ua/tenders/21802578"/>
    <hyperlink ref="P35" r:id="rId51" tooltip="Оголошення на порталі Уповноваженого органу" display="https://prozorro.gov.ua/tender/UA-2024-01-08-006048-a"/>
    <hyperlink ref="C40" r:id="rId52" display="https://www.dzo.com.ua/tenders/21843527"/>
    <hyperlink ref="C41" r:id="rId53" display="https://www.dzo.com.ua/tenders/21843651"/>
    <hyperlink ref="P41" r:id="rId54" tooltip="Оголошення на порталі Уповноваженого органу" display="https://prozorro.gov.ua/tender/UA-2024-01-10-009301-a"/>
    <hyperlink ref="N43" r:id="rId55" display="https://prozorro.gov.ua/tender/UA-2024-01-10-009417-a"/>
    <hyperlink ref="C46" r:id="rId56" display="https://www.dzo.com.ua/tenders/21843651"/>
    <hyperlink ref="N45" r:id="rId57" display="https://prozorro.gov.ua/tender/UA-2024-01-10-009222-a"/>
    <hyperlink ref="P47" r:id="rId58" tooltip="Оголошення на порталі Уповноваженого органу" display="https://prozorro.gov.ua/tender/UA-2024-01-10-009349-a"/>
    <hyperlink ref="P49" r:id="rId59" tooltip="Оголошення на порталі Уповноваженого органу" display="https://prozorro.gov.ua/tender/UA-2024-01-15-001036-a"/>
    <hyperlink ref="P48" r:id="rId60" tooltip="Оголошення на порталі Уповноваженого органу" display="https://prozorro.gov.ua/tender/UA-2024-01-12-005612-a"/>
    <hyperlink ref="P53" r:id="rId61" tooltip="Оголошення на порталі Уповноваженого органу" display="https://prozorro.gov.ua/tender/UA-2024-01-17-015881-a"/>
    <hyperlink ref="P55" r:id="rId62" tooltip="Оголошення на порталі Уповноваженого органу" display="https://prozorro.gov.ua/tender/UA-2024-01-23-010309-a"/>
    <hyperlink ref="C56" r:id="rId63" display="https://www.dzo.com.ua/tenders/21987962"/>
    <hyperlink ref="P56" r:id="rId64" tooltip="Оголошення на порталі Уповноваженого органу" display="https://prozorro.gov.ua/tender/UA-2024-01-23-011541-a"/>
    <hyperlink ref="C66" r:id="rId65" display="https://www.dzo.com.ua/tenders/21992486"/>
    <hyperlink ref="C67" r:id="rId66" display="https://www.dzo.com.ua/tenders/21992955"/>
    <hyperlink ref="C68" r:id="rId67" display="https://www.dzo.com.ua/tenders/21993591"/>
    <hyperlink ref="C70" r:id="rId68" display="https://www.dzo.com.ua/tenders/22027215"/>
    <hyperlink ref="C71" r:id="rId69" display="https://www.dzo.com.ua/tenders/22027737"/>
    <hyperlink ref="P71" r:id="rId70" tooltip="Оголошення на порталі Уповноваженого органу" display="https://prozorro.gov.ua/tender/UA-2024-01-25-014427-a"/>
    <hyperlink ref="C72" r:id="rId71" display="https://www.dzo.com.ua/tenders/22040644"/>
    <hyperlink ref="C73" r:id="rId72" display="https://www.dzo.com.ua/tenders/22041814"/>
    <hyperlink ref="P73" r:id="rId73" tooltip="Оголошення на порталі Уповноваженого органу" display="https://prozorro.gov.ua/tender/UA-2024-01-26-009960-a"/>
    <hyperlink ref="C74" r:id="rId74" display="https://www.dzo.com.ua/tenders/22046539"/>
    <hyperlink ref="P74" r:id="rId75" tooltip="Оголошення на порталі Уповноваженого органу" display="https://prozorro.gov.ua/tender/UA-2024-01-26-015121-a"/>
    <hyperlink ref="C75" r:id="rId76" display="https://www.dzo.com.ua/tenders/22082297"/>
    <hyperlink ref="N75" r:id="rId77" display="https://prozorro.gov.ua/tender/UA-2024-01-30-015124-a"/>
    <hyperlink ref="C76" r:id="rId78" display="https://www.dzo.com.ua/tenders/22085648"/>
    <hyperlink ref="C77" r:id="rId79" display="https://www.dzo.com.ua/tenders/22115587"/>
    <hyperlink ref="P77" r:id="rId80" tooltip="Оголошення на порталі Уповноваженого органу" display="https://prozorro.gov.ua/tender/UA-2024-02-02-005000-a"/>
    <hyperlink ref="C78" r:id="rId81" display="https://www.dzo.com.ua/tenders/22120396"/>
    <hyperlink ref="C79" r:id="rId82" display="https://www.dzo.com.ua/tenders/22133525"/>
    <hyperlink ref="P79" r:id="rId83" tooltip="Оголошення на порталі Уповноваженого органу" display="https://prozorro.gov.ua/tender/UA-2024-02-05-002852-a"/>
    <hyperlink ref="C80" r:id="rId84" display="https://www.dzo.com.ua/tenders/22141098"/>
    <hyperlink ref="P80" r:id="rId85" tooltip="Оголошення на порталі Уповноваженого органу" display="https://prozorro.gov.ua/tender/UA-2024-02-05-008634-a"/>
    <hyperlink ref="N78" r:id="rId86" display="https://prozorro.gov.ua/tender/UA-2024-02-02-005639-a"/>
    <hyperlink ref="C82" r:id="rId87" display="https://www.dzo.com.ua/tenders/22142322"/>
    <hyperlink ref="P82" r:id="rId88" tooltip="Оголошення на порталі Уповноваженого органу" display="https://prozorro.gov.ua/tender/UA-2024-02-05-009835-a"/>
    <hyperlink ref="C83" r:id="rId89" display="https://www.dzo.com.ua/tenders/22143386"/>
    <hyperlink ref="P83" r:id="rId90" tooltip="Оголошення на порталі Уповноваженого органу" display="https://prozorro.gov.ua/tender/UA-2024-02-05-011429-a"/>
    <hyperlink ref="C84" r:id="rId91" display="https://www.dzo.com.ua/tenders/22152608"/>
    <hyperlink ref="C85" r:id="rId92" display="https://www.dzo.com.ua/tenders/22154865"/>
    <hyperlink ref="C86" r:id="rId93" display="https://www.dzo.com.ua/tenders/22155086"/>
    <hyperlink ref="C87" r:id="rId94" display="https://www.dzo.com.ua/tenders/22155296"/>
    <hyperlink ref="C88" r:id="rId95" display="https://www.dzo.com.ua/tenders/22163903"/>
    <hyperlink ref="C89" r:id="rId96" display="https://www.dzo.com.ua/tenders/22169447"/>
    <hyperlink ref="P89" r:id="rId97" tooltip="Оголошення на порталі Уповноваженого органу" display="https://prozorro.gov.ua/tender/UA-2024-02-07-004672-a"/>
    <hyperlink ref="C90" r:id="rId98" display="https://www.dzo.com.ua/tenders/22170491"/>
    <hyperlink ref="C91" r:id="rId99" display="https://www.dzo.com.ua/tenders/22171571"/>
    <hyperlink ref="P91" r:id="rId100" tooltip="Оголошення на порталі Уповноваженого органу" display="https://prozorro.gov.ua/tender/UA-2024-02-07-006510-a"/>
    <hyperlink ref="P92" r:id="rId101" tooltip="Оголошення на порталі Уповноваженого органу" display="https://prozorro.gov.ua/tender/UA-2024-02-07-009022-a"/>
    <hyperlink ref="C93" r:id="rId102" display="https://www.dzo.com.ua/tenders/22175902"/>
    <hyperlink ref="P93" r:id="rId103" tooltip="Оголошення на порталі Уповноваженого органу" display="https://prozorro.gov.ua/tender/UA-2024-02-07-010323-a"/>
    <hyperlink ref="C94" r:id="rId104" display="https://www.dzo.com.ua/tenders/22166956"/>
    <hyperlink ref="P94" r:id="rId105" tooltip="Оголошення на порталі Уповноваженого органу" display="https://prozorro.gov.ua/tender/UA-2024-02-07-013743-a"/>
    <hyperlink ref="C95" r:id="rId106" display="https://www.dzo.com.ua/tenders/22222132"/>
    <hyperlink ref="P95" r:id="rId107" tooltip="Оголошення на порталі Уповноваженого органу" display="https://prozorro.gov.ua/tender/UA-2024-02-12-008938-a"/>
    <hyperlink ref="C96" r:id="rId108" display="https://www.dzo.com.ua/tenders/22217957"/>
    <hyperlink ref="C97" r:id="rId109" display="https://www.dzo.com.ua/tenders/22217249"/>
    <hyperlink ref="C98" r:id="rId110" display="https://www.dzo.com.ua/tenders/22216425"/>
    <hyperlink ref="P98" r:id="rId111" tooltip="Оголошення на порталі Уповноваженого органу" display="https://prozorro.gov.ua/tender/UA-2024-02-12-003407-a"/>
    <hyperlink ref="C99" r:id="rId112" display="https://www.dzo.com.ua/tenders/22213623"/>
    <hyperlink ref="C100" r:id="rId113" display="https://www.dzo.com.ua/tenders/22213380"/>
    <hyperlink ref="C101" r:id="rId114" display="https://www.dzo.com.ua/tenders/22196276"/>
    <hyperlink ref="P101" r:id="rId115" tooltip="Оголошення на порталі Уповноваженого органу" display="https://prozorro.gov.ua/tender/UA-2024-02-08-014367-a"/>
    <hyperlink ref="C102" r:id="rId116" display="https://www.dzo.com.ua/tenders/22196136"/>
    <hyperlink ref="P102" r:id="rId117" tooltip="Оголошення на порталі Уповноваженого органу" display="https://prozorro.gov.ua/tender/UA-2024-02-08-014236-a"/>
    <hyperlink ref="C103" r:id="rId118" display="https://www.dzo.com.ua/tenders/22196030"/>
    <hyperlink ref="C104" r:id="rId119" display="https://www.dzo.com.ua/tenders/22116038"/>
    <hyperlink ref="C105" r:id="rId120" display="https://www.dzo.com.ua/tenders/22187243"/>
    <hyperlink ref="C106" r:id="rId121" display="https://www.dzo.com.ua/tenders/22186168"/>
    <hyperlink ref="P106" r:id="rId122" tooltip="Оголошення на порталі Уповноваженого органу" display="https://prozorro.gov.ua/tender/UA-2024-02-08-004866-a"/>
    <hyperlink ref="C107" r:id="rId123" display="https://www.dzo.com.ua/tenders/22254162"/>
    <hyperlink ref="C108" r:id="rId124" display="https://www.dzo.com.ua/tenders/22249193"/>
    <hyperlink ref="C109" r:id="rId125" display="https://www.dzo.com.ua/tenders/22246676"/>
    <hyperlink ref="C110" r:id="rId126" display="https://www.dzo.com.ua/tenders/22243392"/>
    <hyperlink ref="P110" r:id="rId127" tooltip="Оголошення на порталі Уповноваженого органу" display="https://prozorro.gov.ua/tender/UA-2024-02-13-013998-a"/>
    <hyperlink ref="C111" r:id="rId128" display="https://www.dzo.com.ua/tenders/22243353"/>
    <hyperlink ref="P111" r:id="rId129" tooltip="Оголошення на порталі Уповноваженого органу" display="https://prozorro.gov.ua/tender/UA-2024-02-13-013971-a"/>
    <hyperlink ref="C112" r:id="rId130" display="https://www.dzo.com.ua/tenders/22243273"/>
    <hyperlink ref="C113" r:id="rId131" display="https://www.dzo.com.ua/tenders/22243250"/>
    <hyperlink ref="C114" r:id="rId132" display="https://www.dzo.com.ua/tenders/22243118"/>
    <hyperlink ref="N114" r:id="rId133" display="https://prozorro.gov.ua/tender/UA-2024-02-13-013741-a"/>
    <hyperlink ref="C115" r:id="rId134" display="https://www.dzo.com.ua/tenders/22243029"/>
    <hyperlink ref="C116" r:id="rId135" display="https://www.dzo.com.ua/tenders/22242979"/>
    <hyperlink ref="C117" r:id="rId136" display="https://www.dzo.com.ua/tenders/22242938"/>
    <hyperlink ref="P117" r:id="rId137" tooltip="Оголошення на порталі Уповноваженого органу" display="https://prozorro.gov.ua/tender/UA-2024-02-13-013571-a"/>
    <hyperlink ref="C118" r:id="rId138" display="https://www.dzo.com.ua/tenders/22286696"/>
    <hyperlink ref="C119" r:id="rId139" display="https://www.dzo.com.ua/tenders/22287620"/>
    <hyperlink ref="C120" r:id="rId140" display="https://www.dzo.com.ua/tenders/22287330"/>
    <hyperlink ref="C121" r:id="rId141" display="https://www.dzo.com.ua/tenders/22287047"/>
    <hyperlink ref="C122" r:id="rId142" display="https://www.dzo.com.ua/tenders/22285207"/>
    <hyperlink ref="P122" r:id="rId143" tooltip="Оголошення на порталі Уповноваженого органу" display="https://prozorro.gov.ua/tender/UA-2024-02-19-000283-a"/>
    <hyperlink ref="C123" r:id="rId144" display="https://www.dzo.com.ua/tenders/22285102"/>
    <hyperlink ref="C124" r:id="rId145" display="https://www.dzo.com.ua/tenders/22280351"/>
    <hyperlink ref="C126" r:id="rId146" display="https://www.dzo.com.ua/tenders/22275615"/>
    <hyperlink ref="C127" r:id="rId147" display="https://www.dzo.com.ua/tenders/22279006"/>
    <hyperlink ref="C128" r:id="rId148" display="https://www.dzo.com.ua/tenders/22238600"/>
    <hyperlink ref="P128" r:id="rId149" tooltip="Оголошення на порталі Уповноваженого органу" display="https://prozorro.gov.ua/tender/UA-2024-02-16-003732-a"/>
    <hyperlink ref="C129" r:id="rId150" display="https://www.dzo.com.ua/tenders/22255357"/>
    <hyperlink ref="P129" r:id="rId151" tooltip="Оголошення на порталі Уповноваженого органу" display="https://prozorro.gov.ua/tender/UA-2024-02-14-011311-a"/>
    <hyperlink ref="C130" r:id="rId152" display="https://www.dzo.com.ua/tenders/22314227"/>
    <hyperlink ref="N130" r:id="rId153" display="https://prozorro.gov.ua/tender/UA-2024-02-20-013876-a"/>
    <hyperlink ref="C132" r:id="rId154" display="https://www.dzo.com.ua/tenders/22313825"/>
    <hyperlink ref="C133" r:id="rId155" display="https://www.dzo.com.ua/tenders/22310761"/>
    <hyperlink ref="C134" r:id="rId156" display="https://www.dzo.com.ua/tenders/22310429"/>
    <hyperlink ref="C136" r:id="rId157" display="https://www.dzo.com.ua/tenders/22331964"/>
    <hyperlink ref="C137" r:id="rId158" display="https://www.dzo.com.ua/tenders/22331772"/>
    <hyperlink ref="P137" r:id="rId159" tooltip="Оголошення на порталі Уповноваженого органу" display="https://prozorro.gov.ua/tender/UA-2024-02-22-001995-a"/>
    <hyperlink ref="C138" r:id="rId160" display="https://www.dzo.com.ua/tenders/22331343"/>
    <hyperlink ref="C139" r:id="rId161" display="https://www.dzo.com.ua/tenders/22329016"/>
    <hyperlink ref="C140" r:id="rId162" display="https://www.dzo.com.ua/tenders/22327986"/>
    <hyperlink ref="C141" r:id="rId163" display="https://www.dzo.com.ua/tenders/22327594"/>
    <hyperlink ref="C142" r:id="rId164" display="https://www.dzo.com.ua/tenders/22325668"/>
    <hyperlink ref="C144" r:id="rId165" display="https://www.dzo.com.ua/tenders/22324660"/>
    <hyperlink ref="C145" r:id="rId166" display="https://www.dzo.com.ua/tenders/22317093"/>
    <hyperlink ref="N28" r:id="rId167" display="https://prozorro.gov.ua/tender/UA-2023-12-28-002309-a"/>
    <hyperlink ref="N29" r:id="rId168" display="https://prozorro.gov.ua/tender/UA-2023-12-28-010146-a"/>
    <hyperlink ref="N30" r:id="rId169" display="https://prozorro.gov.ua/tender/UA-2023-12-28-010549-a"/>
    <hyperlink ref="N31" r:id="rId170" display="https://prozorro.gov.ua/tender/UA-2024-01-04-001162-a"/>
    <hyperlink ref="N32" r:id="rId171" display="https://prozorro.gov.ua/tender/UA-2024-01-04-002893-a"/>
    <hyperlink ref="N33" r:id="rId172" display="https://prozorro.gov.ua/tender/UA-2024-01-05-004670-a"/>
    <hyperlink ref="N34" r:id="rId173" display="https://prozorro.gov.ua/tender/UA-2024-01-08-004470-a"/>
    <hyperlink ref="N35" r:id="rId174" display="https://prozorro.gov.ua/tender/UA-2024-01-08-006048-a"/>
    <hyperlink ref="N36" r:id="rId175" display="https://prozorro.gov.ua/tender/UA-2024-01-08-006194-a"/>
    <hyperlink ref="N37" r:id="rId176" display="https://prozorro.gov.ua/tender/UA-2024-01-08-006360-a"/>
    <hyperlink ref="N38" r:id="rId177" display="https://prozorro.gov.ua/tender/UA-2024-01-09-000219-a"/>
    <hyperlink ref="N39" r:id="rId178" display="https://prozorro.gov.ua/tender/UA-2024-01-09-007031-a"/>
    <hyperlink ref="N40" r:id="rId179" display="https://prozorro.gov.ua/tender/UA-2024-01-10-009222-a"/>
    <hyperlink ref="N41" r:id="rId180" display="https://prozorro.gov.ua/tender/UA-2024-01-10-009301-a"/>
    <hyperlink ref="N42" r:id="rId181" display="https://prozorro.gov.ua/tender/UA-2024-01-10-009349-a"/>
    <hyperlink ref="N68" r:id="rId182" display="https://prozorro.gov.ua/tender/UA-2024-01-23-016888-a"/>
    <hyperlink ref="N76" r:id="rId183" display="https://prozorro.gov.ua/tender/UA-2024-01-31-002531-a"/>
    <hyperlink ref="N77" r:id="rId184" display="https://prozorro.gov.ua/tender/UA-2024-02-02-005000-a"/>
    <hyperlink ref="N82" r:id="rId185" display="https://prozorro.gov.ua/tender/UA-2024-02-05-009835-a"/>
    <hyperlink ref="N83" r:id="rId186" display="https://prozorro.gov.ua/tender/UA-2024-02-05-011429-a"/>
    <hyperlink ref="N84" r:id="rId187" display="https://prozorro.gov.ua/tender/UA-2024-02-06-004140-a"/>
    <hyperlink ref="N85" r:id="rId188" display="https://prozorro.gov.ua/tender/UA-2024-02-06-005759-a"/>
    <hyperlink ref="C146" r:id="rId189" display="https://www.dzo.com.ua/tenders/22331343"/>
    <hyperlink ref="C147" r:id="rId190" display="https://www.dzo.com.ua/tenders/22331772"/>
    <hyperlink ref="P147" r:id="rId191" tooltip="Оголошення на порталі Уповноваженого органу" display="https://prozorro.gov.ua/tender/UA-2024-02-22-001995-a"/>
    <hyperlink ref="C148" r:id="rId192" display="https://www.dzo.com.ua/tenders/22331964"/>
    <hyperlink ref="P148" r:id="rId193" tooltip="Оголошення на порталі Уповноваженого органу" display="https://prozorro.gov.ua/tender/UA-2024-02-22-002247-a"/>
    <hyperlink ref="C149" r:id="rId194" display="https://www.dzo.com.ua/tenders/22345470"/>
    <hyperlink ref="C150" r:id="rId195" display="https://www.dzo.com.ua/tenders/22347755"/>
    <hyperlink ref="C151" r:id="rId196" display="https://www.dzo.com.ua/tenders/22348162"/>
    <hyperlink ref="C152" r:id="rId197" display="https://www.dzo.com.ua/tenders/22348394"/>
    <hyperlink ref="C153" r:id="rId198" display="https://www.dzo.com.ua/tenders/22349496"/>
    <hyperlink ref="C154" r:id="rId199" display="https://www.dzo.com.ua/tenders/22350134"/>
    <hyperlink ref="C155" r:id="rId200" display="https://www.dzo.com.ua/tenders/22350405"/>
    <hyperlink ref="C156" r:id="rId201" display="https://www.dzo.com.ua/tenders/22350535"/>
    <hyperlink ref="C159" r:id="rId202" display="https://www.dzo.com.ua/tenders/22359936"/>
    <hyperlink ref="C160" r:id="rId203" display="https://www.dzo.com.ua/tenders/22360061"/>
    <hyperlink ref="C161" r:id="rId204" display="https://www.dzo.com.ua/tenders/22360268"/>
    <hyperlink ref="C162" r:id="rId205" display="https://www.dzo.com.ua/tenders/22360536"/>
    <hyperlink ref="C163" r:id="rId206" display="https://www.dzo.com.ua/tenders/22361356"/>
    <hyperlink ref="C164" r:id="rId207" display="https://www.dzo.com.ua/tenders/22368431"/>
    <hyperlink ref="C165" r:id="rId208" display="https://www.dzo.com.ua/tenders/22368628"/>
    <hyperlink ref="C166" r:id="rId209" display="https://www.dzo.com.ua/tenders/22370194"/>
    <hyperlink ref="C167" r:id="rId210" display="https://www.dzo.com.ua/tenders/22370065"/>
    <hyperlink ref="C168" r:id="rId211" display="https://www.dzo.com.ua/tenders/22371128"/>
    <hyperlink ref="N90" r:id="rId212" display="https://prozorro.gov.ua/tender/UA-2024-02-07-004960-a"/>
    <hyperlink ref="N91" r:id="rId213" display="https://prozorro.gov.ua/tender/UA-2024-02-07-006510-a"/>
    <hyperlink ref="N92" r:id="rId214" display="https://prozorro.gov.ua/tender/UA-2024-02-07-009022-a"/>
    <hyperlink ref="N93" r:id="rId215" display="https://prozorro.gov.ua/tender/UA-2024-02-07-010323-a"/>
    <hyperlink ref="N94" r:id="rId216" display="https://prozorro.gov.ua/tender/UA-2024-02-07-013743-a"/>
    <hyperlink ref="N95" r:id="rId217" display="https://prozorro.gov.ua/tender/UA-2024-02-12-008938-a"/>
    <hyperlink ref="N96" r:id="rId218" display="https://prozorro.gov.ua/tender/UA-2024-02-12-005149-a"/>
    <hyperlink ref="N98" r:id="rId219" display="https://prozorro.gov.ua/tender/UA-2024-02-12-003407-a"/>
    <hyperlink ref="N99" r:id="rId220" display="https://prozorro.gov.ua/tender/UA-2024-02-12-000449-a"/>
    <hyperlink ref="N100" r:id="rId221" display="https://prozorro.gov.ua/tender/UA-2024-02-12-000317-a"/>
    <hyperlink ref="N101" r:id="rId222" display="https://prozorro.gov.ua/tender/UA-2024-02-08-014367-a"/>
    <hyperlink ref="N103" r:id="rId223" display="https://prozorro.gov.ua/tender/UA-2024-02-08-014177-a"/>
    <hyperlink ref="N102" r:id="rId224" display="https://prozorro.gov.ua/tender/UA-2024-02-08-014236-a"/>
    <hyperlink ref="N105" r:id="rId225" display="https://prozorro.gov.ua/tender/UA-2024-02-08-005806-a"/>
    <hyperlink ref="N106" r:id="rId226" display="https://prozorro.gov.ua/tender/UA-2024-02-08-004866-a"/>
    <hyperlink ref="N107" r:id="rId227" display="https://prozorro.gov.ua/tender/UA-2024-02-14-010258-a"/>
    <hyperlink ref="N108" r:id="rId228" display="https://prozorro.gov.ua/tender/UA-2024-02-14-005319-a"/>
    <hyperlink ref="N109" r:id="rId229" display="https://prozorro.gov.ua/tender/UA-2024-02-14-002984-a"/>
    <hyperlink ref="N110" r:id="rId230" display="https://prozorro.gov.ua/tender/UA-2024-02-13-013998-a"/>
    <hyperlink ref="N111" r:id="rId231" display="https://prozorro.gov.ua/tender/UA-2024-02-13-013971-a"/>
    <hyperlink ref="N112" r:id="rId232" display="https://prozorro.gov.ua/tender/UA-2024-02-13-013887-a"/>
    <hyperlink ref="N113" r:id="rId233" display="https://prozorro.gov.ua/tender/UA-2024-02-13-013844-a"/>
    <hyperlink ref="N115" r:id="rId234" display="https://prozorro.gov.ua/tender/UA-2024-02-13-013659-a"/>
    <hyperlink ref="N116" r:id="rId235" display="https://prozorro.gov.ua/tender/UA-2024-02-13-013623-a"/>
    <hyperlink ref="N117" r:id="rId236" display="https://prozorro.gov.ua/tender/UA-2024-02-13-013571-a"/>
    <hyperlink ref="N118" r:id="rId237" display="https://prozorro.gov.ua/tender/UA-2024-02-19-001779-a"/>
    <hyperlink ref="N119" r:id="rId238" display="https://prozorro.gov.ua/tender/UA-2024-02-19-002660-a"/>
    <hyperlink ref="P121" r:id="rId239" tooltip="Оголошення на порталі Уповноваженого органу" display="https://prozorro.gov.ua/tender/UA-2024-02-19-002176-a"/>
    <hyperlink ref="N122" r:id="rId240" display="https://prozorro.gov.ua/tender/UA-2024-02-19-000283-a"/>
    <hyperlink ref="N123" r:id="rId241" display="https://prozorro.gov.ua/tender/UA-2024-02-19-000225-a"/>
    <hyperlink ref="N124" r:id="rId242" display="https://prozorro.gov.ua/tender/UA-2024-02-16-009110-a"/>
    <hyperlink ref="N126" r:id="rId243" display="https://prozorro.gov.ua/tender/UA-2024-02-16-005096-a"/>
    <hyperlink ref="N128" r:id="rId244" display="https://prozorro.gov.ua/tender/UA-2024-02-16-003732-a"/>
    <hyperlink ref="N129" r:id="rId245" display="https://prozorro.gov.ua/tender/UA-2024-02-14-011311-a"/>
    <hyperlink ref="N131" r:id="rId246" display="https://prozorro.gov.ua/tender/UA-2024-02-20-013829-a"/>
    <hyperlink ref="C169" r:id="rId247" display="https://www.dzo.com.ua/tenders/22371716"/>
    <hyperlink ref="C170" r:id="rId248" display="https://www.dzo.com.ua/tenders/22371852"/>
    <hyperlink ref="C171" r:id="rId249" display="https://www.dzo.com.ua/tenders/22371987"/>
    <hyperlink ref="C172" r:id="rId250" display="https://www.dzo.com.ua/tenders/22383121"/>
    <hyperlink ref="C173" r:id="rId251" display="https://www.dzo.com.ua/tenders/22382782"/>
    <hyperlink ref="C174" r:id="rId252" display="https://www.dzo.com.ua/tenders/22399306"/>
    <hyperlink ref="C175" r:id="rId253" display="https://www.dzo.com.ua/tenders/22409046"/>
    <hyperlink ref="C176" r:id="rId254" display="https://www.dzo.com.ua/tenders/22423016"/>
    <hyperlink ref="C177" r:id="rId255" display="https://www.dzo.com.ua/tenders/22423265"/>
    <hyperlink ref="C178" r:id="rId256" display="https://www.dzo.com.ua/tenders/22423477"/>
    <hyperlink ref="C179" r:id="rId257" display="https://www.dzo.com.ua/tenders/22423728"/>
    <hyperlink ref="C180" r:id="rId258" display="https://www.dzo.com.ua/tenders/22424218"/>
    <hyperlink ref="C181" r:id="rId259" display="https://www.dzo.com.ua/tenders/22438339"/>
    <hyperlink ref="C182" r:id="rId260" display="https://www.dzo.com.ua/tenders/22438693"/>
    <hyperlink ref="C183" r:id="rId261" display="https://www.dzo.com.ua/tenders/22443620"/>
    <hyperlink ref="C184" r:id="rId262" display="https://www.dzo.com.ua/tenders/22463097"/>
    <hyperlink ref="C185" r:id="rId263" display="https://www.dzo.com.ua/tenders/22463347"/>
    <hyperlink ref="C186" r:id="rId264" display="https://www.dzo.com.ua/tenders/22467535"/>
    <hyperlink ref="C187" r:id="rId265" display="https://www.dzo.com.ua/tenders/22469814"/>
    <hyperlink ref="C188" r:id="rId266" display="https://www.dzo.com.ua/tenders/22474488"/>
    <hyperlink ref="C189" r:id="rId267" display="https://www.dzo.com.ua/tenders/22477484"/>
    <hyperlink ref="C190" r:id="rId268" display="https://www.dzo.com.ua/tenders/22478016"/>
    <hyperlink ref="C191" r:id="rId269" display="https://www.dzo.com.ua/tenders/22482441"/>
    <hyperlink ref="C192" r:id="rId270" display="https://www.dzo.com.ua/tenders/22483889"/>
    <hyperlink ref="C193" r:id="rId271" display="https://www.dzo.com.ua/tenders/22491666"/>
    <hyperlink ref="C194" r:id="rId272" display="https://www.dzo.com.ua/tenders/22493974"/>
    <hyperlink ref="C195" r:id="rId273" display="https://www.dzo.com.ua/tenders/22494582"/>
    <hyperlink ref="C196" r:id="rId274" display="https://www.dzo.com.ua/tenders/22498678"/>
    <hyperlink ref="C197" r:id="rId275" display="https://www.dzo.com.ua/tenders/22499332"/>
    <hyperlink ref="C198" r:id="rId276" display="https://www.dzo.com.ua/tenders/22500963"/>
    <hyperlink ref="C199" r:id="rId277" display="https://www.dzo.com.ua/tenders/22506249"/>
    <hyperlink ref="C200" r:id="rId278" display="https://www.dzo.com.ua/tenders/22492378"/>
    <hyperlink ref="C201" r:id="rId279" display="https://www.dzo.com.ua/tenders/22510849"/>
    <hyperlink ref="C202" r:id="rId280" display="https://www.dzo.com.ua/tenders/22512853"/>
    <hyperlink ref="C203" r:id="rId281" display="https://www.dzo.com.ua/tenders/22515861"/>
    <hyperlink ref="C204" r:id="rId282" display="https://www.dzo.com.ua/tenders/22522527"/>
    <hyperlink ref="C205" r:id="rId283" display="https://www.dzo.com.ua/tenders/22523236"/>
    <hyperlink ref="C157" r:id="rId284" display="https://www.dzo.com.ua/tenders/22355312"/>
    <hyperlink ref="C158" r:id="rId285" display="https://www.dzo.com.ua/tenders/22356611"/>
    <hyperlink ref="C206" r:id="rId286" display="https://www.dzo.com.ua/tenders/22524373"/>
    <hyperlink ref="P172" r:id="rId287" tooltip="Оголошення на порталі Уповноваженого органу" display="https://prozorro.gov.ua/tender/UA-2024-02-27-010383-a"/>
    <hyperlink ref="C207" r:id="rId288" display="https://www.dzo.com.ua/tenders/22530147"/>
    <hyperlink ref="C208" r:id="rId289" display="https://www.dzo.com.ua/tenders/22543873"/>
    <hyperlink ref="P208" r:id="rId290" tooltip="Оголошення на порталі Уповноваженого органу" display="https://prozorro.gov.ua/tender/UA-2024-03-14-011931-a"/>
    <hyperlink ref="C209" r:id="rId291" display="https://www.dzo.com.ua/tenders/22557798"/>
    <hyperlink ref="C210" r:id="rId292" display="https://www.dzo.com.ua/tenders/22559128"/>
    <hyperlink ref="P210" r:id="rId293" tooltip="Оголошення на порталі Уповноваженого органу" display="https://prozorro.gov.ua/tender/UA-2024-03-15-004698-a"/>
    <hyperlink ref="C211" r:id="rId294" display="https://www.dzo.com.ua/tenders/22555110"/>
    <hyperlink ref="C212" r:id="rId295" display="https://www.dzo.com.ua/tenders/22564037"/>
    <hyperlink ref="C213" r:id="rId296" display="https://www.dzo.com.ua/tenders/22574392"/>
    <hyperlink ref="C214" r:id="rId297" display="https://www.dzo.com.ua/tenders/22581096"/>
    <hyperlink ref="C215" r:id="rId298" display="https://www.dzo.com.ua/tenders/22615427"/>
    <hyperlink ref="C216" r:id="rId299" display="https://www.dzo.com.ua/tenders/22617798"/>
    <hyperlink ref="C217" r:id="rId300" display="https://www.dzo.com.ua/tenders/22623365"/>
    <hyperlink ref="C218" r:id="rId301" display="https://www.dzo.com.ua/tenders/22634228"/>
  </hyperlinks>
  <printOptions/>
  <pageMargins left="0.4330708661417323" right="0.1968503937007874" top="0.7086614173228347" bottom="0.35433070866141736" header="0.2362204724409449" footer="0.2755905511811024"/>
  <pageSetup horizontalDpi="600" verticalDpi="600" orientation="landscape" paperSize="9" scale="37" r:id="rId30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Шпонтак Роман Лукич</dc:creator>
  <cp:keywords/>
  <dc:description/>
  <cp:lastModifiedBy>Овчар Вікторія Вікторівна</cp:lastModifiedBy>
  <cp:lastPrinted>2024-01-12T07:53:28Z</cp:lastPrinted>
  <dcterms:created xsi:type="dcterms:W3CDTF">1996-10-08T23:32:33Z</dcterms:created>
  <dcterms:modified xsi:type="dcterms:W3CDTF">2024-03-25T12:26:44Z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